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628" windowWidth="17952" windowHeight="5856" tabRatio="926" activeTab="0"/>
  </bookViews>
  <sheets>
    <sheet name="подкормка" sheetId="1" r:id="rId1"/>
    <sheet name="зерновые" sheetId="2" r:id="rId2"/>
  </sheets>
  <definedNames>
    <definedName name="_xlnm.Print_Titles" localSheetId="1">'зерновые'!$9:$10</definedName>
    <definedName name="_xlnm.Print_Area" localSheetId="0">'подкормка'!$A$1:$G$104</definedName>
  </definedNames>
  <calcPr fullCalcOnLoad="1" fullPrecision="0"/>
</workbook>
</file>

<file path=xl/sharedStrings.xml><?xml version="1.0" encoding="utf-8"?>
<sst xmlns="http://schemas.openxmlformats.org/spreadsheetml/2006/main" count="228" uniqueCount="123">
  <si>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</si>
  <si>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</si>
  <si>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</si>
  <si>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</si>
  <si>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</si>
  <si>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</si>
  <si>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</si>
  <si>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</si>
  <si>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</si>
  <si>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</si>
  <si>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</si>
  <si>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</si>
  <si>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</si>
  <si>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</si>
  <si>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</si>
  <si>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</si>
  <si>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</si>
  <si>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</si>
  <si>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</si>
  <si>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>Республика Коми</t>
  </si>
  <si>
    <t>Архангельская область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</si>
  <si>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</si>
  <si>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</si>
  <si>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</si>
  <si>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</si>
  <si>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</si>
  <si>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</si>
  <si>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</si>
  <si>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</si>
  <si>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</si>
  <si>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</si>
  <si>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фед. округ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</si>
  <si>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</si>
  <si>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</si>
  <si>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</si>
  <si>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</si>
  <si>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</si>
  <si>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</si>
  <si>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Свердловская область</t>
  </si>
  <si>
    <t>Тюменская область</t>
  </si>
  <si>
    <t>Челябинская область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</si>
  <si>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</si>
  <si>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</si>
  <si>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</si>
  <si>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</si>
  <si>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</si>
  <si>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</si>
  <si>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</si>
  <si>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Читинская область</t>
  </si>
  <si>
    <t>Дальневосточный фед. округ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</si>
  <si>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</si>
  <si>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</si>
  <si>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</si>
  <si>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</si>
  <si>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</si>
  <si>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</si>
  <si>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 xml:space="preserve">               Подкормлено - тыс.га</t>
  </si>
  <si>
    <t>Кабардино-Балкарская Респ.</t>
  </si>
  <si>
    <t>Карачаево-Черкесская Респ.</t>
  </si>
  <si>
    <t>Удмуртская Республика</t>
  </si>
  <si>
    <t>Чувашская Республика</t>
  </si>
  <si>
    <t>Московская обл.</t>
  </si>
  <si>
    <t xml:space="preserve">Республика Карелия </t>
  </si>
  <si>
    <t xml:space="preserve">       в т. ч.  Ненецкий а.о.</t>
  </si>
  <si>
    <t>Калининградская обл.</t>
  </si>
  <si>
    <t>Южный федеральный округ</t>
  </si>
  <si>
    <t xml:space="preserve">Республика Адыгея </t>
  </si>
  <si>
    <t xml:space="preserve">Республика Дагестан  </t>
  </si>
  <si>
    <t xml:space="preserve">Республика Ингушетия </t>
  </si>
  <si>
    <t xml:space="preserve">Республика Калмыкия </t>
  </si>
  <si>
    <t xml:space="preserve">Рес. Северная Осетия-Алания </t>
  </si>
  <si>
    <t xml:space="preserve">Чеченская Республика </t>
  </si>
  <si>
    <t xml:space="preserve">Республика Башкортостан 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</si>
  <si>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</si>
  <si>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</si>
  <si>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</si>
  <si>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 xml:space="preserve">Нижегородская область </t>
  </si>
  <si>
    <t xml:space="preserve">Уральский фед. округ </t>
  </si>
  <si>
    <t>Курганская  область</t>
  </si>
  <si>
    <t xml:space="preserve"> в т. ч. Ханты-Мансийский а. о.</t>
  </si>
  <si>
    <t xml:space="preserve"> в т. ч. Ямало-Ненецкий а. о.</t>
  </si>
  <si>
    <t>Сибирский федеральный округ</t>
  </si>
  <si>
    <t xml:space="preserve">Республика Алтай  </t>
  </si>
  <si>
    <t xml:space="preserve">Республика Бурятия </t>
  </si>
  <si>
    <t xml:space="preserve">Республика Тыва </t>
  </si>
  <si>
    <t xml:space="preserve">Республика Хакасия </t>
  </si>
  <si>
    <t xml:space="preserve">   в т. ч. Таймырский а. о.</t>
  </si>
  <si>
    <t xml:space="preserve">   в т. ч. Эвенкийский а. о.</t>
  </si>
  <si>
    <t xml:space="preserve">     в т. ч. Усть-Ордынский а. о.</t>
  </si>
  <si>
    <t xml:space="preserve">  в т.ч.Агинский Бурятский а. о.</t>
  </si>
  <si>
    <t xml:space="preserve">Республика Саха (Якутия) </t>
  </si>
  <si>
    <t xml:space="preserve">   в т. ч. Корякский а. о.</t>
  </si>
  <si>
    <t>Еврейская авт. обл.</t>
  </si>
  <si>
    <t>Чукотский а.о.</t>
  </si>
  <si>
    <t>Наименование регионов</t>
  </si>
  <si>
    <t>Пермский край</t>
  </si>
  <si>
    <t>% к посеву</t>
  </si>
  <si>
    <t>Нуждается в подкормке, тыс.га</t>
  </si>
  <si>
    <t>Северо-Кавказкий фед. округ</t>
  </si>
  <si>
    <t>Яровой сев, тыс. га</t>
  </si>
  <si>
    <t>2016г.</t>
  </si>
  <si>
    <t>Республика Крым</t>
  </si>
  <si>
    <t>г. Севастополь</t>
  </si>
  <si>
    <t>Яровые зерновые  культуры,  тыс.га</t>
  </si>
  <si>
    <t>Оперативная информация о ходе весенне-полевых работ  в Российской Федерации, тыс. га</t>
  </si>
  <si>
    <t>Подкормка озимых культур в Российской Федерации, тыс. га</t>
  </si>
  <si>
    <t>% к прогнозу</t>
  </si>
  <si>
    <t>Посеяно оз. зерновых под урожай 2017 года, тыс. га</t>
  </si>
  <si>
    <t>2017г.</t>
  </si>
  <si>
    <t>2017г. +/- к 2016г.</t>
  </si>
  <si>
    <t>гибель озимых зерновых культур</t>
  </si>
  <si>
    <t>% гибели к площади сева</t>
  </si>
  <si>
    <t>Озимый рапс, тыс.га</t>
  </si>
  <si>
    <t>посеяно озимого рапса, тыс. га</t>
  </si>
  <si>
    <t>гибель озимого рапса, тыс. га</t>
  </si>
  <si>
    <t>Забайкальский край</t>
  </si>
  <si>
    <t>Прогноз ярового сева на 2017 год</t>
  </si>
  <si>
    <t xml:space="preserve">2017 г. </t>
  </si>
  <si>
    <t>2016 г.</t>
  </si>
  <si>
    <t>2017 г. +/-  к 2016 г.</t>
  </si>
  <si>
    <t>Прогноз яровых зерновых культур           на 2017 год</t>
  </si>
  <si>
    <t xml:space="preserve"> </t>
  </si>
  <si>
    <t>по состоянию на 24 марта 2017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</si>
</sst>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&quot;р.&quot;"/>
    <numFmt numFmtId="175" formatCode="0.0%"/>
    <numFmt numFmtId="176" formatCode="0.000"/>
    <numFmt numFmtId="177" formatCode="0.0000"/>
    <numFmt numFmtId="178" formatCode="0.000000"/>
    <numFmt numFmtId="179" formatCode="0.00000"/>
    <numFmt numFmtId="180" formatCode="0.0000000"/>
    <numFmt numFmtId="181" formatCode="0.00000000"/>
  </numFmts>
  <fonts count="46"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Continuous" vertical="center"/>
    </xf>
    <xf numFmtId="172" fontId="6" fillId="0" borderId="0" xfId="0" applyNumberFormat="1" applyFont="1" applyBorder="1" applyAlignment="1">
      <alignment/>
    </xf>
    <xf numFmtId="172" fontId="5" fillId="0" borderId="11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172" fontId="5" fillId="0" borderId="12" xfId="0" applyNumberFormat="1" applyFont="1" applyFill="1" applyBorder="1" applyAlignment="1" applyProtection="1">
      <alignment horizontal="center" vertical="center"/>
      <protection locked="0"/>
    </xf>
    <xf numFmtId="172" fontId="6" fillId="0" borderId="12" xfId="0" applyNumberFormat="1" applyFont="1" applyFill="1" applyBorder="1" applyAlignment="1" applyProtection="1">
      <alignment horizontal="center" vertical="center"/>
      <protection locked="0"/>
    </xf>
    <xf numFmtId="172" fontId="6" fillId="33" borderId="12" xfId="0" applyNumberFormat="1" applyFont="1" applyFill="1" applyBorder="1" applyAlignment="1" applyProtection="1">
      <alignment horizontal="center" vertical="center"/>
      <protection locked="0"/>
    </xf>
    <xf numFmtId="172" fontId="6" fillId="33" borderId="12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172" fontId="6" fillId="0" borderId="12" xfId="0" applyNumberFormat="1" applyFont="1" applyBorder="1" applyAlignment="1" applyProtection="1">
      <alignment horizontal="center"/>
      <protection locked="0"/>
    </xf>
    <xf numFmtId="172" fontId="6" fillId="0" borderId="14" xfId="0" applyNumberFormat="1" applyFont="1" applyFill="1" applyBorder="1" applyAlignment="1" applyProtection="1">
      <alignment horizontal="center" vertical="center"/>
      <protection locked="0"/>
    </xf>
    <xf numFmtId="172" fontId="6" fillId="0" borderId="16" xfId="0" applyNumberFormat="1" applyFont="1" applyFill="1" applyBorder="1" applyAlignment="1" applyProtection="1">
      <alignment horizontal="center" vertical="center"/>
      <protection locked="0"/>
    </xf>
    <xf numFmtId="172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172" fontId="5" fillId="0" borderId="11" xfId="0" applyNumberFormat="1" applyFont="1" applyFill="1" applyBorder="1" applyAlignment="1" applyProtection="1">
      <alignment horizontal="center" vertical="center"/>
      <protection locked="0"/>
    </xf>
    <xf numFmtId="172" fontId="6" fillId="0" borderId="12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 horizontal="center" vertical="center"/>
      <protection locked="0"/>
    </xf>
    <xf numFmtId="172" fontId="6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8" xfId="0" applyFont="1" applyBorder="1" applyAlignment="1">
      <alignment/>
    </xf>
    <xf numFmtId="172" fontId="6" fillId="0" borderId="19" xfId="0" applyNumberFormat="1" applyFont="1" applyFill="1" applyBorder="1" applyAlignment="1" applyProtection="1">
      <alignment horizontal="center" vertical="center"/>
      <protection locked="0"/>
    </xf>
    <xf numFmtId="172" fontId="6" fillId="0" borderId="20" xfId="0" applyNumberFormat="1" applyFont="1" applyBorder="1" applyAlignment="1">
      <alignment horizontal="center"/>
    </xf>
    <xf numFmtId="172" fontId="6" fillId="0" borderId="20" xfId="0" applyNumberFormat="1" applyFont="1" applyFill="1" applyBorder="1" applyAlignment="1" applyProtection="1">
      <alignment horizontal="center" vertical="center"/>
      <protection locked="0"/>
    </xf>
    <xf numFmtId="172" fontId="6" fillId="0" borderId="21" xfId="0" applyNumberFormat="1" applyFont="1" applyFill="1" applyBorder="1" applyAlignment="1" applyProtection="1">
      <alignment horizontal="center" vertical="center"/>
      <protection locked="0"/>
    </xf>
    <xf numFmtId="172" fontId="6" fillId="0" borderId="22" xfId="0" applyNumberFormat="1" applyFont="1" applyBorder="1" applyAlignment="1">
      <alignment horizontal="center"/>
    </xf>
    <xf numFmtId="172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left"/>
      <protection locked="0"/>
    </xf>
    <xf numFmtId="172" fontId="5" fillId="0" borderId="11" xfId="0" applyNumberFormat="1" applyFont="1" applyFill="1" applyBorder="1" applyAlignment="1" applyProtection="1">
      <alignment horizontal="right" vertical="center"/>
      <protection locked="0"/>
    </xf>
    <xf numFmtId="172" fontId="5" fillId="0" borderId="25" xfId="0" applyNumberFormat="1" applyFont="1" applyBorder="1" applyAlignment="1">
      <alignment horizontal="right"/>
    </xf>
    <xf numFmtId="17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0" fontId="5" fillId="0" borderId="26" xfId="0" applyFont="1" applyFill="1" applyBorder="1" applyAlignment="1" applyProtection="1">
      <alignment/>
      <protection locked="0"/>
    </xf>
    <xf numFmtId="172" fontId="5" fillId="0" borderId="12" xfId="0" applyNumberFormat="1" applyFont="1" applyFill="1" applyBorder="1" applyAlignment="1" applyProtection="1">
      <alignment horizontal="right" vertical="center"/>
      <protection locked="0"/>
    </xf>
    <xf numFmtId="172" fontId="5" fillId="0" borderId="13" xfId="0" applyNumberFormat="1" applyFont="1" applyBorder="1" applyAlignment="1">
      <alignment horizontal="right"/>
    </xf>
    <xf numFmtId="172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6" fillId="0" borderId="26" xfId="0" applyFont="1" applyFill="1" applyBorder="1" applyAlignment="1" applyProtection="1">
      <alignment/>
      <protection locked="0"/>
    </xf>
    <xf numFmtId="172" fontId="6" fillId="0" borderId="13" xfId="0" applyNumberFormat="1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72" fontId="5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0" fontId="6" fillId="0" borderId="27" xfId="0" applyFont="1" applyFill="1" applyBorder="1" applyAlignment="1" applyProtection="1">
      <alignment/>
      <protection locked="0"/>
    </xf>
    <xf numFmtId="172" fontId="6" fillId="0" borderId="0" xfId="0" applyNumberFormat="1" applyFont="1" applyBorder="1" applyAlignment="1">
      <alignment/>
    </xf>
    <xf numFmtId="172" fontId="6" fillId="0" borderId="12" xfId="0" applyNumberFormat="1" applyFont="1" applyFill="1" applyBorder="1" applyAlignment="1" applyProtection="1">
      <alignment horizontal="right" vertical="center"/>
      <protection locked="0"/>
    </xf>
    <xf numFmtId="17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72" fontId="6" fillId="33" borderId="13" xfId="0" applyNumberFormat="1" applyFont="1" applyFill="1" applyBorder="1" applyAlignment="1">
      <alignment horizontal="right"/>
    </xf>
    <xf numFmtId="172" fontId="10" fillId="33" borderId="0" xfId="0" applyNumberFormat="1" applyFont="1" applyFill="1" applyBorder="1" applyAlignment="1">
      <alignment/>
    </xf>
    <xf numFmtId="172" fontId="10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72" fontId="10" fillId="0" borderId="0" xfId="0" applyNumberFormat="1" applyFont="1" applyAlignment="1">
      <alignment horizontal="center"/>
    </xf>
    <xf numFmtId="172" fontId="11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8" xfId="0" applyFont="1" applyFill="1" applyBorder="1" applyAlignment="1" applyProtection="1">
      <alignment/>
      <protection locked="0"/>
    </xf>
    <xf numFmtId="172" fontId="6" fillId="0" borderId="12" xfId="0" applyNumberFormat="1" applyFont="1" applyBorder="1" applyAlignment="1">
      <alignment vertical="top"/>
    </xf>
    <xf numFmtId="172" fontId="5" fillId="0" borderId="12" xfId="0" applyNumberFormat="1" applyFont="1" applyBorder="1" applyAlignment="1">
      <alignment vertical="top"/>
    </xf>
    <xf numFmtId="172" fontId="6" fillId="0" borderId="12" xfId="0" applyNumberFormat="1" applyFont="1" applyBorder="1" applyAlignment="1">
      <alignment horizontal="right" vertical="top"/>
    </xf>
    <xf numFmtId="172" fontId="6" fillId="33" borderId="12" xfId="0" applyNumberFormat="1" applyFont="1" applyFill="1" applyBorder="1" applyAlignment="1">
      <alignment vertical="top"/>
    </xf>
    <xf numFmtId="0" fontId="6" fillId="33" borderId="26" xfId="0" applyFont="1" applyFill="1" applyBorder="1" applyAlignment="1" applyProtection="1">
      <alignment/>
      <protection locked="0"/>
    </xf>
    <xf numFmtId="0" fontId="6" fillId="0" borderId="29" xfId="0" applyFont="1" applyBorder="1" applyAlignment="1">
      <alignment/>
    </xf>
    <xf numFmtId="172" fontId="6" fillId="0" borderId="29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2" fontId="5" fillId="0" borderId="12" xfId="0" applyNumberFormat="1" applyFont="1" applyFill="1" applyBorder="1" applyAlignment="1" applyProtection="1">
      <alignment horizontal="center" vertical="center"/>
      <protection locked="0"/>
    </xf>
    <xf numFmtId="172" fontId="6" fillId="0" borderId="16" xfId="0" applyNumberFormat="1" applyFont="1" applyBorder="1" applyAlignment="1">
      <alignment vertical="top"/>
    </xf>
    <xf numFmtId="0" fontId="6" fillId="0" borderId="30" xfId="0" applyFont="1" applyBorder="1" applyAlignment="1">
      <alignment/>
    </xf>
    <xf numFmtId="172" fontId="6" fillId="0" borderId="14" xfId="0" applyNumberFormat="1" applyFont="1" applyBorder="1" applyAlignment="1">
      <alignment vertical="top"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/>
    </xf>
    <xf numFmtId="172" fontId="5" fillId="0" borderId="11" xfId="0" applyNumberFormat="1" applyFont="1" applyBorder="1" applyAlignment="1">
      <alignment horizontal="center" vertical="top"/>
    </xf>
    <xf numFmtId="172" fontId="6" fillId="0" borderId="12" xfId="0" applyNumberFormat="1" applyFont="1" applyBorder="1" applyAlignment="1">
      <alignment horizontal="center" vertical="top"/>
    </xf>
    <xf numFmtId="172" fontId="5" fillId="0" borderId="12" xfId="0" applyNumberFormat="1" applyFont="1" applyBorder="1" applyAlignment="1">
      <alignment horizontal="center" vertical="top"/>
    </xf>
    <xf numFmtId="172" fontId="6" fillId="33" borderId="12" xfId="0" applyNumberFormat="1" applyFont="1" applyFill="1" applyBorder="1" applyAlignment="1">
      <alignment horizontal="center" vertical="top"/>
    </xf>
    <xf numFmtId="172" fontId="6" fillId="0" borderId="14" xfId="0" applyNumberFormat="1" applyFont="1" applyBorder="1" applyAlignment="1">
      <alignment horizontal="center" vertical="top"/>
    </xf>
    <xf numFmtId="0" fontId="5" fillId="0" borderId="24" xfId="0" applyFont="1" applyFill="1" applyBorder="1" applyAlignment="1" applyProtection="1">
      <alignment horizontal="left"/>
      <protection locked="0"/>
    </xf>
    <xf numFmtId="172" fontId="5" fillId="0" borderId="11" xfId="0" applyNumberFormat="1" applyFont="1" applyBorder="1" applyAlignment="1">
      <alignment horizontal="right"/>
    </xf>
    <xf numFmtId="172" fontId="5" fillId="0" borderId="11" xfId="0" applyNumberFormat="1" applyFont="1" applyFill="1" applyBorder="1" applyAlignment="1" applyProtection="1">
      <alignment horizontal="right" vertical="center"/>
      <protection locked="0"/>
    </xf>
    <xf numFmtId="172" fontId="5" fillId="0" borderId="25" xfId="0" applyNumberFormat="1" applyFont="1" applyFill="1" applyBorder="1" applyAlignment="1" applyProtection="1">
      <alignment horizontal="right" vertical="center"/>
      <protection locked="0"/>
    </xf>
    <xf numFmtId="0" fontId="5" fillId="0" borderId="26" xfId="0" applyFont="1" applyFill="1" applyBorder="1" applyAlignment="1" applyProtection="1">
      <alignment/>
      <protection locked="0"/>
    </xf>
    <xf numFmtId="172" fontId="5" fillId="0" borderId="12" xfId="0" applyNumberFormat="1" applyFont="1" applyBorder="1" applyAlignment="1">
      <alignment horizontal="right"/>
    </xf>
    <xf numFmtId="172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12" xfId="0" applyNumberFormat="1" applyFont="1" applyFill="1" applyBorder="1" applyAlignment="1" applyProtection="1">
      <alignment horizontal="right" vertical="center"/>
      <protection locked="0"/>
    </xf>
    <xf numFmtId="172" fontId="5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26" xfId="0" applyFont="1" applyFill="1" applyBorder="1" applyAlignment="1" applyProtection="1">
      <alignment/>
      <protection locked="0"/>
    </xf>
    <xf numFmtId="172" fontId="6" fillId="0" borderId="12" xfId="0" applyNumberFormat="1" applyFont="1" applyBorder="1" applyAlignment="1">
      <alignment horizontal="right"/>
    </xf>
    <xf numFmtId="172" fontId="6" fillId="0" borderId="12" xfId="0" applyNumberFormat="1" applyFont="1" applyFill="1" applyBorder="1" applyAlignment="1" applyProtection="1">
      <alignment horizontal="right" vertical="center"/>
      <protection locked="0"/>
    </xf>
    <xf numFmtId="2" fontId="6" fillId="0" borderId="12" xfId="0" applyNumberFormat="1" applyFont="1" applyFill="1" applyBorder="1" applyAlignment="1" applyProtection="1">
      <alignment horizontal="right" vertical="center"/>
      <protection locked="0"/>
    </xf>
    <xf numFmtId="172" fontId="6" fillId="0" borderId="13" xfId="0" applyNumberFormat="1" applyFont="1" applyFill="1" applyBorder="1" applyAlignment="1" applyProtection="1">
      <alignment horizontal="right" vertical="center"/>
      <protection locked="0"/>
    </xf>
    <xf numFmtId="172" fontId="6" fillId="0" borderId="12" xfId="0" applyNumberFormat="1" applyFont="1" applyFill="1" applyBorder="1" applyAlignment="1">
      <alignment horizontal="right"/>
    </xf>
    <xf numFmtId="0" fontId="6" fillId="0" borderId="28" xfId="0" applyFont="1" applyFill="1" applyBorder="1" applyAlignment="1" applyProtection="1">
      <alignment/>
      <protection locked="0"/>
    </xf>
    <xf numFmtId="172" fontId="6" fillId="0" borderId="14" xfId="0" applyNumberFormat="1" applyFont="1" applyBorder="1" applyAlignment="1">
      <alignment horizontal="right"/>
    </xf>
    <xf numFmtId="172" fontId="6" fillId="0" borderId="14" xfId="0" applyNumberFormat="1" applyFont="1" applyFill="1" applyBorder="1" applyAlignment="1" applyProtection="1">
      <alignment horizontal="right" vertical="center"/>
      <protection locked="0"/>
    </xf>
    <xf numFmtId="172" fontId="6" fillId="0" borderId="31" xfId="0" applyNumberFormat="1" applyFont="1" applyFill="1" applyBorder="1" applyAlignment="1" applyProtection="1">
      <alignment horizontal="right" vertical="center"/>
      <protection locked="0"/>
    </xf>
    <xf numFmtId="2" fontId="6" fillId="0" borderId="14" xfId="0" applyNumberFormat="1" applyFont="1" applyFill="1" applyBorder="1" applyAlignment="1" applyProtection="1">
      <alignment horizontal="right" vertical="center"/>
      <protection locked="0"/>
    </xf>
    <xf numFmtId="172" fontId="6" fillId="0" borderId="20" xfId="0" applyNumberFormat="1" applyFont="1" applyFill="1" applyBorder="1" applyAlignment="1" applyProtection="1">
      <alignment horizontal="right" vertical="center"/>
      <protection locked="0"/>
    </xf>
    <xf numFmtId="172" fontId="6" fillId="0" borderId="23" xfId="0" applyNumberFormat="1" applyFont="1" applyFill="1" applyBorder="1" applyAlignment="1" applyProtection="1">
      <alignment horizontal="right" vertical="center"/>
      <protection locked="0"/>
    </xf>
    <xf numFmtId="0" fontId="6" fillId="0" borderId="32" xfId="0" applyFont="1" applyBorder="1" applyAlignment="1">
      <alignment/>
    </xf>
    <xf numFmtId="176" fontId="6" fillId="0" borderId="14" xfId="0" applyNumberFormat="1" applyFont="1" applyFill="1" applyBorder="1" applyAlignment="1" applyProtection="1">
      <alignment horizontal="right" vertical="center"/>
      <protection locked="0"/>
    </xf>
    <xf numFmtId="0" fontId="6" fillId="0" borderId="27" xfId="0" applyFont="1" applyFill="1" applyBorder="1" applyAlignment="1" applyProtection="1">
      <alignment/>
      <protection locked="0"/>
    </xf>
    <xf numFmtId="172" fontId="6" fillId="0" borderId="16" xfId="0" applyNumberFormat="1" applyFont="1" applyBorder="1" applyAlignment="1">
      <alignment horizontal="right"/>
    </xf>
    <xf numFmtId="172" fontId="6" fillId="0" borderId="16" xfId="0" applyNumberFormat="1" applyFont="1" applyFill="1" applyBorder="1" applyAlignment="1" applyProtection="1">
      <alignment horizontal="right"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/>
      <protection locked="0"/>
    </xf>
    <xf numFmtId="172" fontId="6" fillId="0" borderId="13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0" fontId="6" fillId="33" borderId="26" xfId="0" applyFont="1" applyFill="1" applyBorder="1" applyAlignment="1" applyProtection="1">
      <alignment/>
      <protection locked="0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4"/>
  <sheetViews>
    <sheetView showZero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4" sqref="A4:A6"/>
    </sheetView>
  </sheetViews>
  <sheetFormatPr defaultColWidth="9.125" defaultRowHeight="12.75"/>
  <cols>
    <col min="1" max="1" width="26.125" style="6" customWidth="1"/>
    <col min="2" max="2" width="15.375" style="6" customWidth="1"/>
    <col min="3" max="3" width="13.125" style="6" hidden="1" customWidth="1"/>
    <col min="4" max="4" width="10.625" style="6" customWidth="1"/>
    <col min="5" max="5" width="10.875" style="6" customWidth="1"/>
    <col min="6" max="6" width="9.875" style="6" customWidth="1"/>
    <col min="7" max="7" width="10.50390625" style="6" customWidth="1"/>
    <col min="8" max="12" width="0" style="6" hidden="1" customWidth="1"/>
    <col min="13" max="16384" width="9.125" style="6" customWidth="1"/>
  </cols>
  <sheetData>
    <row r="1" spans="1:7" s="7" customFormat="1" ht="15.75" customHeight="1">
      <c r="A1" s="131" t="s">
        <v>105</v>
      </c>
      <c r="B1" s="131"/>
      <c r="C1" s="131"/>
      <c r="D1" s="131"/>
      <c r="E1" s="131"/>
      <c r="F1" s="131"/>
      <c r="G1" s="131"/>
    </row>
    <row r="2" spans="1:7" s="7" customFormat="1" ht="13.5">
      <c r="A2" s="131" t="s">
        <v>122</v>
      </c>
      <c r="B2" s="131"/>
      <c r="C2" s="131"/>
      <c r="D2" s="131"/>
      <c r="E2" s="131"/>
      <c r="F2" s="131"/>
      <c r="G2" s="131"/>
    </row>
    <row r="3" ht="3.75" customHeight="1">
      <c r="A3" s="5"/>
    </row>
    <row r="4" spans="1:12" ht="21" customHeight="1">
      <c r="A4" s="132" t="s">
        <v>94</v>
      </c>
      <c r="B4" s="132" t="s">
        <v>107</v>
      </c>
      <c r="C4" s="138" t="s">
        <v>97</v>
      </c>
      <c r="D4" s="135" t="s">
        <v>56</v>
      </c>
      <c r="E4" s="136"/>
      <c r="F4" s="136"/>
      <c r="G4" s="137"/>
      <c r="H4" s="130" t="s">
        <v>110</v>
      </c>
      <c r="I4" s="130" t="s">
        <v>111</v>
      </c>
      <c r="J4" s="130" t="s">
        <v>112</v>
      </c>
      <c r="K4" s="130"/>
      <c r="L4" s="130"/>
    </row>
    <row r="5" spans="1:12" ht="4.5" customHeight="1">
      <c r="A5" s="133"/>
      <c r="B5" s="133"/>
      <c r="C5" s="139"/>
      <c r="D5" s="132" t="s">
        <v>108</v>
      </c>
      <c r="E5" s="132" t="s">
        <v>96</v>
      </c>
      <c r="F5" s="132" t="s">
        <v>100</v>
      </c>
      <c r="G5" s="132" t="s">
        <v>109</v>
      </c>
      <c r="H5" s="130"/>
      <c r="I5" s="130"/>
      <c r="J5" s="130" t="s">
        <v>113</v>
      </c>
      <c r="K5" s="130" t="s">
        <v>114</v>
      </c>
      <c r="L5" s="130" t="s">
        <v>111</v>
      </c>
    </row>
    <row r="6" spans="1:12" ht="46.5" customHeight="1">
      <c r="A6" s="134"/>
      <c r="B6" s="134"/>
      <c r="C6" s="140"/>
      <c r="D6" s="134"/>
      <c r="E6" s="134"/>
      <c r="F6" s="134"/>
      <c r="G6" s="134"/>
      <c r="H6" s="130"/>
      <c r="I6" s="130"/>
      <c r="J6" s="130"/>
      <c r="K6" s="130"/>
      <c r="L6" s="130"/>
    </row>
    <row r="7" spans="1:12" s="7" customFormat="1" ht="14.25" customHeight="1">
      <c r="A7" s="43" t="s">
        <v>0</v>
      </c>
      <c r="B7" s="94">
        <f>B8+B27+B38+B47+B55+B70+B77+B94</f>
        <v>17360.8</v>
      </c>
      <c r="C7" s="44">
        <f>C8+C27+C38+C54+C69+C76+C93</f>
        <v>2980.1</v>
      </c>
      <c r="D7" s="29">
        <f>D8+D27+D38+D47+D70+D77+D94</f>
        <v>6485</v>
      </c>
      <c r="E7" s="11">
        <f aca="true" t="shared" si="0" ref="E7:E70">D7/B7*100</f>
        <v>37.4</v>
      </c>
      <c r="F7" s="29">
        <v>6894.3</v>
      </c>
      <c r="G7" s="45">
        <f>D7-F7</f>
        <v>-409.3</v>
      </c>
      <c r="H7" s="46">
        <f>H8+H26+H37+H44+H52+H68+H75+H92+H103</f>
        <v>35.8</v>
      </c>
      <c r="I7" s="47">
        <f>H7/B7*100</f>
        <v>0.21</v>
      </c>
      <c r="J7" s="46"/>
      <c r="K7" s="46">
        <f>K8+K26+K37+K44+K52+K68+K75+K92+K103</f>
        <v>0</v>
      </c>
      <c r="L7" s="48" t="e">
        <f>K7/J7*100</f>
        <v>#DIV/0!</v>
      </c>
    </row>
    <row r="8" spans="1:12" s="7" customFormat="1" ht="14.25" customHeight="1">
      <c r="A8" s="49" t="s">
        <v>1</v>
      </c>
      <c r="B8" s="12">
        <v>3894.6</v>
      </c>
      <c r="C8" s="50">
        <f>SUM(C9:C25)</f>
        <v>784</v>
      </c>
      <c r="D8" s="18">
        <f>SUM(D9:D25)</f>
        <v>1322.8</v>
      </c>
      <c r="E8" s="12">
        <f t="shared" si="0"/>
        <v>34</v>
      </c>
      <c r="F8" s="18">
        <v>1687.2</v>
      </c>
      <c r="G8" s="51">
        <f>D8-F8</f>
        <v>-364.4</v>
      </c>
      <c r="H8" s="52">
        <f>SUM(H9:H25)</f>
        <v>35.8</v>
      </c>
      <c r="I8" s="47">
        <f aca="true" t="shared" si="1" ref="I8:I25">H8/B8*100</f>
        <v>0.92</v>
      </c>
      <c r="J8" s="53"/>
      <c r="K8" s="52">
        <f>SUM(K9:K25)</f>
        <v>0</v>
      </c>
      <c r="L8" s="48" t="e">
        <f aca="true" t="shared" si="2" ref="L8:L25">K8/J8*100</f>
        <v>#DIV/0!</v>
      </c>
    </row>
    <row r="9" spans="1:15" ht="14.25" customHeight="1">
      <c r="A9" s="54" t="s">
        <v>2</v>
      </c>
      <c r="B9" s="95">
        <v>385.1</v>
      </c>
      <c r="C9" s="79">
        <v>334</v>
      </c>
      <c r="D9" s="19">
        <v>318.7</v>
      </c>
      <c r="E9" s="14">
        <f>D9/C9*100</f>
        <v>95.4</v>
      </c>
      <c r="F9" s="19">
        <v>292.4</v>
      </c>
      <c r="G9" s="55">
        <f aca="true" t="shared" si="3" ref="G9:G73">D9-F9</f>
        <v>26.3</v>
      </c>
      <c r="H9" s="60"/>
      <c r="I9" s="47"/>
      <c r="J9" s="57"/>
      <c r="K9" s="58"/>
      <c r="L9" s="48" t="e">
        <f t="shared" si="2"/>
        <v>#DIV/0!</v>
      </c>
      <c r="O9" s="6" t="s">
        <v>121</v>
      </c>
    </row>
    <row r="10" spans="1:12" ht="14.25" customHeight="1">
      <c r="A10" s="54" t="s">
        <v>3</v>
      </c>
      <c r="B10" s="95">
        <v>188.1</v>
      </c>
      <c r="C10" s="79"/>
      <c r="D10" s="19">
        <v>86.5</v>
      </c>
      <c r="E10" s="14">
        <f t="shared" si="0"/>
        <v>46</v>
      </c>
      <c r="F10" s="19"/>
      <c r="G10" s="55">
        <f t="shared" si="3"/>
        <v>86.5</v>
      </c>
      <c r="H10" s="56">
        <v>1.3</v>
      </c>
      <c r="I10" s="47"/>
      <c r="J10" s="57"/>
      <c r="K10" s="58"/>
      <c r="L10" s="48" t="e">
        <f t="shared" si="2"/>
        <v>#DIV/0!</v>
      </c>
    </row>
    <row r="11" spans="1:12" ht="14.25" customHeight="1" hidden="1">
      <c r="A11" s="54" t="s">
        <v>4</v>
      </c>
      <c r="B11" s="95">
        <v>32</v>
      </c>
      <c r="C11" s="79"/>
      <c r="D11" s="19"/>
      <c r="E11" s="14">
        <f t="shared" si="0"/>
        <v>0</v>
      </c>
      <c r="F11" s="19"/>
      <c r="G11" s="55">
        <f t="shared" si="3"/>
        <v>0</v>
      </c>
      <c r="H11" s="56"/>
      <c r="I11" s="47">
        <f t="shared" si="1"/>
        <v>0</v>
      </c>
      <c r="J11" s="57"/>
      <c r="K11" s="58"/>
      <c r="L11" s="48" t="e">
        <f t="shared" si="2"/>
        <v>#DIV/0!</v>
      </c>
    </row>
    <row r="12" spans="1:12" ht="14.25" customHeight="1">
      <c r="A12" s="54" t="s">
        <v>5</v>
      </c>
      <c r="B12" s="95">
        <v>710.8</v>
      </c>
      <c r="C12" s="79"/>
      <c r="D12" s="19">
        <v>397.7</v>
      </c>
      <c r="E12" s="14">
        <f t="shared" si="0"/>
        <v>56</v>
      </c>
      <c r="F12" s="19">
        <v>442.5</v>
      </c>
      <c r="G12" s="55">
        <f t="shared" si="3"/>
        <v>-44.8</v>
      </c>
      <c r="H12" s="60">
        <v>34.5</v>
      </c>
      <c r="I12" s="47">
        <f t="shared" si="1"/>
        <v>4.85</v>
      </c>
      <c r="J12" s="57"/>
      <c r="K12" s="58"/>
      <c r="L12" s="48" t="e">
        <f t="shared" si="2"/>
        <v>#DIV/0!</v>
      </c>
    </row>
    <row r="13" spans="1:12" ht="14.25" customHeight="1" hidden="1">
      <c r="A13" s="54" t="s">
        <v>6</v>
      </c>
      <c r="B13" s="95">
        <v>21.3</v>
      </c>
      <c r="C13" s="79"/>
      <c r="D13" s="19"/>
      <c r="E13" s="14">
        <f t="shared" si="0"/>
        <v>0</v>
      </c>
      <c r="F13" s="19"/>
      <c r="G13" s="55">
        <f t="shared" si="3"/>
        <v>0</v>
      </c>
      <c r="H13" s="56"/>
      <c r="I13" s="47">
        <f t="shared" si="1"/>
        <v>0</v>
      </c>
      <c r="J13" s="57"/>
      <c r="K13" s="58"/>
      <c r="L13" s="48" t="e">
        <f t="shared" si="2"/>
        <v>#DIV/0!</v>
      </c>
    </row>
    <row r="14" spans="1:12" ht="14.25" customHeight="1" hidden="1">
      <c r="A14" s="54" t="s">
        <v>7</v>
      </c>
      <c r="B14" s="95">
        <v>48</v>
      </c>
      <c r="C14" s="79"/>
      <c r="D14" s="19"/>
      <c r="E14" s="14">
        <f t="shared" si="0"/>
        <v>0</v>
      </c>
      <c r="F14" s="19"/>
      <c r="G14" s="55">
        <f t="shared" si="3"/>
        <v>0</v>
      </c>
      <c r="H14" s="56"/>
      <c r="I14" s="47">
        <f t="shared" si="1"/>
        <v>0</v>
      </c>
      <c r="J14" s="57"/>
      <c r="K14" s="58"/>
      <c r="L14" s="48" t="e">
        <f t="shared" si="2"/>
        <v>#DIV/0!</v>
      </c>
    </row>
    <row r="15" spans="1:12" ht="14.25" customHeight="1" hidden="1">
      <c r="A15" s="54" t="s">
        <v>8</v>
      </c>
      <c r="B15" s="95">
        <v>3.2</v>
      </c>
      <c r="C15" s="79"/>
      <c r="D15" s="19"/>
      <c r="E15" s="14">
        <f t="shared" si="0"/>
        <v>0</v>
      </c>
      <c r="F15" s="19"/>
      <c r="G15" s="55">
        <f t="shared" si="3"/>
        <v>0</v>
      </c>
      <c r="H15" s="56"/>
      <c r="I15" s="47">
        <f t="shared" si="1"/>
        <v>0</v>
      </c>
      <c r="J15" s="57"/>
      <c r="K15" s="58"/>
      <c r="L15" s="48" t="e">
        <f t="shared" si="2"/>
        <v>#DIV/0!</v>
      </c>
    </row>
    <row r="16" spans="1:12" ht="14.25" customHeight="1">
      <c r="A16" s="54" t="s">
        <v>9</v>
      </c>
      <c r="B16" s="95">
        <v>507.9</v>
      </c>
      <c r="C16" s="79">
        <v>450</v>
      </c>
      <c r="D16" s="19">
        <v>349.7</v>
      </c>
      <c r="E16" s="14">
        <f t="shared" si="0"/>
        <v>68.9</v>
      </c>
      <c r="F16" s="19">
        <v>503</v>
      </c>
      <c r="G16" s="55">
        <f t="shared" si="3"/>
        <v>-153.3</v>
      </c>
      <c r="H16" s="56"/>
      <c r="I16" s="47">
        <f t="shared" si="1"/>
        <v>0</v>
      </c>
      <c r="J16" s="57"/>
      <c r="K16" s="58"/>
      <c r="L16" s="48" t="e">
        <f t="shared" si="2"/>
        <v>#DIV/0!</v>
      </c>
    </row>
    <row r="17" spans="1:12" ht="14.25" customHeight="1">
      <c r="A17" s="54" t="s">
        <v>10</v>
      </c>
      <c r="B17" s="95">
        <v>360</v>
      </c>
      <c r="C17" s="79"/>
      <c r="D17" s="19">
        <v>90</v>
      </c>
      <c r="E17" s="14">
        <f t="shared" si="0"/>
        <v>25</v>
      </c>
      <c r="F17" s="19">
        <v>102</v>
      </c>
      <c r="G17" s="55">
        <f t="shared" si="3"/>
        <v>-12</v>
      </c>
      <c r="H17" s="56"/>
      <c r="I17" s="47">
        <f t="shared" si="1"/>
        <v>0</v>
      </c>
      <c r="J17" s="57"/>
      <c r="K17" s="58"/>
      <c r="L17" s="48" t="e">
        <f t="shared" si="2"/>
        <v>#DIV/0!</v>
      </c>
    </row>
    <row r="18" spans="1:12" ht="14.25" customHeight="1" hidden="1">
      <c r="A18" s="54" t="s">
        <v>61</v>
      </c>
      <c r="B18" s="95">
        <v>77</v>
      </c>
      <c r="C18" s="79"/>
      <c r="D18" s="19"/>
      <c r="E18" s="14">
        <f t="shared" si="0"/>
        <v>0</v>
      </c>
      <c r="F18" s="19"/>
      <c r="G18" s="55">
        <f t="shared" si="3"/>
        <v>0</v>
      </c>
      <c r="H18" s="56"/>
      <c r="I18" s="47">
        <f t="shared" si="1"/>
        <v>0</v>
      </c>
      <c r="J18" s="57"/>
      <c r="K18" s="58"/>
      <c r="L18" s="48" t="e">
        <f t="shared" si="2"/>
        <v>#DIV/0!</v>
      </c>
    </row>
    <row r="19" spans="1:12" ht="14.25" customHeight="1">
      <c r="A19" s="54" t="s">
        <v>11</v>
      </c>
      <c r="B19" s="95">
        <v>444.5</v>
      </c>
      <c r="C19" s="79"/>
      <c r="D19" s="19">
        <v>52.1</v>
      </c>
      <c r="E19" s="14">
        <f t="shared" si="0"/>
        <v>11.7</v>
      </c>
      <c r="F19" s="19">
        <v>162.8</v>
      </c>
      <c r="G19" s="55">
        <f t="shared" si="3"/>
        <v>-110.7</v>
      </c>
      <c r="H19" s="56"/>
      <c r="I19" s="47">
        <f t="shared" si="1"/>
        <v>0</v>
      </c>
      <c r="J19" s="57"/>
      <c r="K19" s="58"/>
      <c r="L19" s="48" t="e">
        <f t="shared" si="2"/>
        <v>#DIV/0!</v>
      </c>
    </row>
    <row r="20" spans="1:12" ht="14.25" customHeight="1">
      <c r="A20" s="54" t="s">
        <v>12</v>
      </c>
      <c r="B20" s="95">
        <v>287.2</v>
      </c>
      <c r="C20" s="79"/>
      <c r="D20" s="19">
        <v>5</v>
      </c>
      <c r="E20" s="14">
        <f t="shared" si="0"/>
        <v>1.7</v>
      </c>
      <c r="F20" s="19"/>
      <c r="G20" s="55">
        <f t="shared" si="3"/>
        <v>5</v>
      </c>
      <c r="H20" s="56"/>
      <c r="I20" s="47">
        <f t="shared" si="1"/>
        <v>0</v>
      </c>
      <c r="J20" s="57"/>
      <c r="K20" s="58"/>
      <c r="L20" s="48" t="e">
        <f t="shared" si="2"/>
        <v>#DIV/0!</v>
      </c>
    </row>
    <row r="21" spans="1:12" ht="14.25" customHeight="1" hidden="1">
      <c r="A21" s="54" t="s">
        <v>13</v>
      </c>
      <c r="B21" s="95">
        <v>44.1</v>
      </c>
      <c r="C21" s="79"/>
      <c r="D21" s="19"/>
      <c r="E21" s="14">
        <f t="shared" si="0"/>
        <v>0</v>
      </c>
      <c r="F21" s="19"/>
      <c r="G21" s="55">
        <f t="shared" si="3"/>
        <v>0</v>
      </c>
      <c r="H21" s="56"/>
      <c r="I21" s="47">
        <f t="shared" si="1"/>
        <v>0</v>
      </c>
      <c r="J21" s="57"/>
      <c r="K21" s="58"/>
      <c r="L21" s="48" t="e">
        <f t="shared" si="2"/>
        <v>#DIV/0!</v>
      </c>
    </row>
    <row r="22" spans="1:12" ht="14.25" customHeight="1">
      <c r="A22" s="54" t="s">
        <v>14</v>
      </c>
      <c r="B22" s="95">
        <v>487.85</v>
      </c>
      <c r="C22" s="79"/>
      <c r="D22" s="19">
        <v>23.1</v>
      </c>
      <c r="E22" s="14">
        <f t="shared" si="0"/>
        <v>4.7</v>
      </c>
      <c r="F22" s="19">
        <v>184.5</v>
      </c>
      <c r="G22" s="55">
        <f t="shared" si="3"/>
        <v>-161.4</v>
      </c>
      <c r="H22" s="56"/>
      <c r="I22" s="47">
        <f t="shared" si="1"/>
        <v>0</v>
      </c>
      <c r="J22" s="57"/>
      <c r="K22" s="58"/>
      <c r="L22" s="48" t="e">
        <f t="shared" si="2"/>
        <v>#DIV/0!</v>
      </c>
    </row>
    <row r="23" spans="1:12" ht="14.25" customHeight="1" hidden="1">
      <c r="A23" s="54" t="s">
        <v>15</v>
      </c>
      <c r="B23" s="95">
        <v>10.6</v>
      </c>
      <c r="C23" s="79"/>
      <c r="D23" s="19"/>
      <c r="E23" s="14">
        <f t="shared" si="0"/>
        <v>0</v>
      </c>
      <c r="F23" s="19"/>
      <c r="G23" s="55">
        <f t="shared" si="3"/>
        <v>0</v>
      </c>
      <c r="H23" s="56"/>
      <c r="I23" s="47">
        <f t="shared" si="1"/>
        <v>0</v>
      </c>
      <c r="J23" s="57"/>
      <c r="K23" s="58"/>
      <c r="L23" s="48" t="e">
        <f t="shared" si="2"/>
        <v>#DIV/0!</v>
      </c>
    </row>
    <row r="24" spans="1:12" ht="14.25" customHeight="1" hidden="1">
      <c r="A24" s="54" t="s">
        <v>16</v>
      </c>
      <c r="B24" s="95">
        <v>280.6</v>
      </c>
      <c r="C24" s="79"/>
      <c r="D24" s="19"/>
      <c r="E24" s="14">
        <f t="shared" si="0"/>
        <v>0</v>
      </c>
      <c r="F24" s="19"/>
      <c r="G24" s="55">
        <f t="shared" si="3"/>
        <v>0</v>
      </c>
      <c r="H24" s="56"/>
      <c r="I24" s="47">
        <f t="shared" si="1"/>
        <v>0</v>
      </c>
      <c r="J24" s="57"/>
      <c r="K24" s="58"/>
      <c r="L24" s="48" t="e">
        <f t="shared" si="2"/>
        <v>#DIV/0!</v>
      </c>
    </row>
    <row r="25" spans="1:12" ht="14.25" customHeight="1" hidden="1">
      <c r="A25" s="54" t="s">
        <v>17</v>
      </c>
      <c r="B25" s="95">
        <v>6.3</v>
      </c>
      <c r="C25" s="79"/>
      <c r="D25" s="19"/>
      <c r="E25" s="14">
        <f t="shared" si="0"/>
        <v>0</v>
      </c>
      <c r="F25" s="19"/>
      <c r="G25" s="13">
        <f t="shared" si="3"/>
        <v>0</v>
      </c>
      <c r="H25" s="56"/>
      <c r="I25" s="47">
        <f t="shared" si="1"/>
        <v>0</v>
      </c>
      <c r="J25" s="57"/>
      <c r="K25" s="58"/>
      <c r="L25" s="48" t="e">
        <f t="shared" si="2"/>
        <v>#DIV/0!</v>
      </c>
    </row>
    <row r="26" spans="1:12" s="7" customFormat="1" ht="14.25" customHeight="1" hidden="1">
      <c r="A26" s="54"/>
      <c r="B26" s="95"/>
      <c r="C26" s="79"/>
      <c r="D26" s="19"/>
      <c r="E26" s="14"/>
      <c r="F26" s="19"/>
      <c r="G26" s="13"/>
      <c r="H26" s="59"/>
      <c r="I26" s="6"/>
      <c r="J26" s="6"/>
      <c r="K26" s="6"/>
      <c r="L26" s="6"/>
    </row>
    <row r="27" spans="1:12" s="7" customFormat="1" ht="14.25" customHeight="1">
      <c r="A27" s="49" t="s">
        <v>18</v>
      </c>
      <c r="B27" s="12">
        <v>100.1</v>
      </c>
      <c r="C27" s="18">
        <f>SUM(C28:C37)-C31</f>
        <v>0</v>
      </c>
      <c r="D27" s="18">
        <f>SUM(D28:D37)-D31</f>
        <v>19.3</v>
      </c>
      <c r="E27" s="12">
        <f t="shared" si="0"/>
        <v>19.3</v>
      </c>
      <c r="F27" s="18">
        <v>0</v>
      </c>
      <c r="G27" s="51">
        <f t="shared" si="3"/>
        <v>19.3</v>
      </c>
      <c r="H27" s="52">
        <f>SUM(H28:H37)-H31</f>
        <v>0</v>
      </c>
      <c r="I27" s="86">
        <f aca="true" t="shared" si="4" ref="I27:I61">H27/B27*100</f>
        <v>0</v>
      </c>
      <c r="J27" s="53"/>
      <c r="K27" s="52">
        <f>SUM(K28:K37)-K31</f>
        <v>0</v>
      </c>
      <c r="L27" s="87" t="e">
        <f aca="true" t="shared" si="5" ref="L27:L40">K27/J27*100</f>
        <v>#DIV/0!</v>
      </c>
    </row>
    <row r="28" spans="1:12" ht="14.25" customHeight="1" hidden="1">
      <c r="A28" s="54" t="s">
        <v>62</v>
      </c>
      <c r="B28" s="95">
        <v>0</v>
      </c>
      <c r="C28" s="79"/>
      <c r="D28" s="19"/>
      <c r="E28" s="14"/>
      <c r="F28" s="19"/>
      <c r="G28" s="51">
        <f t="shared" si="3"/>
        <v>0</v>
      </c>
      <c r="H28" s="56"/>
      <c r="I28" s="47" t="e">
        <f>H28/B28*100</f>
        <v>#DIV/0!</v>
      </c>
      <c r="J28" s="57"/>
      <c r="K28" s="58"/>
      <c r="L28" s="48" t="e">
        <f t="shared" si="5"/>
        <v>#DIV/0!</v>
      </c>
    </row>
    <row r="29" spans="1:12" ht="14.25" customHeight="1" hidden="1">
      <c r="A29" s="54" t="s">
        <v>19</v>
      </c>
      <c r="B29" s="95">
        <v>0.03</v>
      </c>
      <c r="C29" s="79"/>
      <c r="D29" s="19"/>
      <c r="E29" s="14">
        <f t="shared" si="0"/>
        <v>0</v>
      </c>
      <c r="F29" s="19"/>
      <c r="G29" s="51">
        <f t="shared" si="3"/>
        <v>0</v>
      </c>
      <c r="H29" s="56"/>
      <c r="I29" s="47">
        <f t="shared" si="4"/>
        <v>0</v>
      </c>
      <c r="J29" s="57"/>
      <c r="K29" s="58"/>
      <c r="L29" s="48" t="e">
        <f t="shared" si="5"/>
        <v>#DIV/0!</v>
      </c>
    </row>
    <row r="30" spans="1:12" ht="14.25" customHeight="1" hidden="1">
      <c r="A30" s="54" t="s">
        <v>20</v>
      </c>
      <c r="B30" s="95"/>
      <c r="C30" s="79"/>
      <c r="D30" s="19"/>
      <c r="E30" s="14"/>
      <c r="F30" s="19"/>
      <c r="G30" s="51">
        <f t="shared" si="3"/>
        <v>0</v>
      </c>
      <c r="H30" s="56"/>
      <c r="I30" s="47" t="e">
        <f t="shared" si="4"/>
        <v>#DIV/0!</v>
      </c>
      <c r="J30" s="57"/>
      <c r="K30" s="58"/>
      <c r="L30" s="48" t="e">
        <f t="shared" si="5"/>
        <v>#DIV/0!</v>
      </c>
    </row>
    <row r="31" spans="1:12" ht="14.25" customHeight="1" hidden="1">
      <c r="A31" s="54" t="s">
        <v>63</v>
      </c>
      <c r="B31" s="95">
        <v>0</v>
      </c>
      <c r="C31" s="79"/>
      <c r="D31" s="19"/>
      <c r="E31" s="14"/>
      <c r="F31" s="19"/>
      <c r="G31" s="51">
        <f t="shared" si="3"/>
        <v>0</v>
      </c>
      <c r="H31" s="56"/>
      <c r="I31" s="47" t="e">
        <f t="shared" si="4"/>
        <v>#DIV/0!</v>
      </c>
      <c r="J31" s="57"/>
      <c r="K31" s="58"/>
      <c r="L31" s="48" t="e">
        <f t="shared" si="5"/>
        <v>#DIV/0!</v>
      </c>
    </row>
    <row r="32" spans="1:12" ht="14.25" customHeight="1" hidden="1">
      <c r="A32" s="54" t="s">
        <v>21</v>
      </c>
      <c r="B32" s="95">
        <v>3.3</v>
      </c>
      <c r="C32" s="79"/>
      <c r="D32" s="19"/>
      <c r="E32" s="14">
        <f t="shared" si="0"/>
        <v>0</v>
      </c>
      <c r="F32" s="19"/>
      <c r="G32" s="51">
        <f t="shared" si="3"/>
        <v>0</v>
      </c>
      <c r="H32" s="56"/>
      <c r="I32" s="47">
        <f t="shared" si="4"/>
        <v>0</v>
      </c>
      <c r="J32" s="57"/>
      <c r="K32" s="58"/>
      <c r="L32" s="48" t="e">
        <f t="shared" si="5"/>
        <v>#DIV/0!</v>
      </c>
    </row>
    <row r="33" spans="1:12" ht="14.25" customHeight="1">
      <c r="A33" s="54" t="s">
        <v>64</v>
      </c>
      <c r="B33" s="95">
        <v>61.9</v>
      </c>
      <c r="C33" s="79"/>
      <c r="D33" s="19">
        <v>19.3</v>
      </c>
      <c r="E33" s="14">
        <f t="shared" si="0"/>
        <v>31.2</v>
      </c>
      <c r="F33" s="19"/>
      <c r="G33" s="55">
        <f t="shared" si="3"/>
        <v>19.3</v>
      </c>
      <c r="H33" s="56"/>
      <c r="I33" s="47">
        <f>H33/B33*100</f>
        <v>0</v>
      </c>
      <c r="J33" s="57"/>
      <c r="K33" s="58"/>
      <c r="L33" s="48" t="e">
        <f t="shared" si="5"/>
        <v>#DIV/0!</v>
      </c>
    </row>
    <row r="34" spans="1:12" ht="14.25" customHeight="1" hidden="1">
      <c r="A34" s="54" t="s">
        <v>22</v>
      </c>
      <c r="B34" s="95">
        <v>6.2</v>
      </c>
      <c r="C34" s="79"/>
      <c r="D34" s="19"/>
      <c r="E34" s="14">
        <f t="shared" si="0"/>
        <v>0</v>
      </c>
      <c r="F34" s="19"/>
      <c r="G34" s="13">
        <f t="shared" si="3"/>
        <v>0</v>
      </c>
      <c r="H34" s="56"/>
      <c r="I34" s="47">
        <f t="shared" si="4"/>
        <v>0</v>
      </c>
      <c r="J34" s="57"/>
      <c r="K34" s="58"/>
      <c r="L34" s="48" t="e">
        <f t="shared" si="5"/>
        <v>#DIV/0!</v>
      </c>
    </row>
    <row r="35" spans="1:12" ht="14.25" customHeight="1" hidden="1">
      <c r="A35" s="54" t="s">
        <v>23</v>
      </c>
      <c r="B35" s="95"/>
      <c r="C35" s="79"/>
      <c r="D35" s="19"/>
      <c r="E35" s="14"/>
      <c r="F35" s="19"/>
      <c r="G35" s="13">
        <f t="shared" si="3"/>
        <v>0</v>
      </c>
      <c r="H35" s="56"/>
      <c r="I35" s="47" t="e">
        <f t="shared" si="4"/>
        <v>#DIV/0!</v>
      </c>
      <c r="J35" s="57"/>
      <c r="K35" s="58"/>
      <c r="L35" s="48" t="e">
        <f t="shared" si="5"/>
        <v>#DIV/0!</v>
      </c>
    </row>
    <row r="36" spans="1:12" ht="14.25" customHeight="1" hidden="1">
      <c r="A36" s="54" t="s">
        <v>24</v>
      </c>
      <c r="B36" s="95">
        <v>6.4</v>
      </c>
      <c r="C36" s="79"/>
      <c r="D36" s="19"/>
      <c r="E36" s="14">
        <f t="shared" si="0"/>
        <v>0</v>
      </c>
      <c r="F36" s="19"/>
      <c r="G36" s="13">
        <f t="shared" si="3"/>
        <v>0</v>
      </c>
      <c r="H36" s="56"/>
      <c r="I36" s="47">
        <f t="shared" si="4"/>
        <v>0</v>
      </c>
      <c r="J36" s="57"/>
      <c r="K36" s="58"/>
      <c r="L36" s="48" t="e">
        <f t="shared" si="5"/>
        <v>#DIV/0!</v>
      </c>
    </row>
    <row r="37" spans="1:12" s="7" customFormat="1" ht="14.25" customHeight="1" hidden="1">
      <c r="A37" s="54" t="s">
        <v>25</v>
      </c>
      <c r="B37" s="95">
        <v>22.3</v>
      </c>
      <c r="C37" s="79"/>
      <c r="D37" s="19"/>
      <c r="E37" s="14">
        <f t="shared" si="0"/>
        <v>0</v>
      </c>
      <c r="F37" s="19"/>
      <c r="G37" s="15">
        <f t="shared" si="3"/>
        <v>0</v>
      </c>
      <c r="H37" s="56"/>
      <c r="I37" s="47">
        <f t="shared" si="4"/>
        <v>0</v>
      </c>
      <c r="J37" s="57"/>
      <c r="K37" s="58"/>
      <c r="L37" s="48" t="e">
        <f t="shared" si="5"/>
        <v>#DIV/0!</v>
      </c>
    </row>
    <row r="38" spans="1:12" ht="14.25" customHeight="1">
      <c r="A38" s="49" t="s">
        <v>65</v>
      </c>
      <c r="B38" s="12">
        <v>6112.7</v>
      </c>
      <c r="C38" s="50">
        <f>SUM(C39:C53)</f>
        <v>2196.1</v>
      </c>
      <c r="D38" s="18">
        <f>SUM(D39:D45)</f>
        <v>3948.9</v>
      </c>
      <c r="E38" s="12">
        <f t="shared" si="0"/>
        <v>64.6</v>
      </c>
      <c r="F38" s="18">
        <f>SUM(F39:F46)</f>
        <v>3869.9</v>
      </c>
      <c r="G38" s="51">
        <f t="shared" si="3"/>
        <v>79</v>
      </c>
      <c r="H38" s="52">
        <f>SUM(H39:H44)</f>
        <v>6.3</v>
      </c>
      <c r="I38" s="47">
        <f t="shared" si="4"/>
        <v>0.1</v>
      </c>
      <c r="J38" s="53"/>
      <c r="K38" s="52">
        <f>SUM(K39:K44)</f>
        <v>0</v>
      </c>
      <c r="L38" s="48" t="e">
        <f t="shared" si="5"/>
        <v>#DIV/0!</v>
      </c>
    </row>
    <row r="39" spans="1:12" ht="14.25" customHeight="1">
      <c r="A39" s="54" t="s">
        <v>66</v>
      </c>
      <c r="B39" s="95">
        <v>88</v>
      </c>
      <c r="C39" s="79">
        <v>113.1</v>
      </c>
      <c r="D39" s="19">
        <v>88</v>
      </c>
      <c r="E39" s="19">
        <f t="shared" si="0"/>
        <v>100</v>
      </c>
      <c r="F39" s="19">
        <v>96.2</v>
      </c>
      <c r="G39" s="55">
        <f t="shared" si="3"/>
        <v>-8.2</v>
      </c>
      <c r="H39" s="60"/>
      <c r="I39" s="47">
        <f t="shared" si="4"/>
        <v>0</v>
      </c>
      <c r="J39" s="57"/>
      <c r="K39" s="58"/>
      <c r="L39" s="48" t="e">
        <f t="shared" si="5"/>
        <v>#DIV/0!</v>
      </c>
    </row>
    <row r="40" spans="1:12" ht="14.25" customHeight="1">
      <c r="A40" s="54" t="s">
        <v>69</v>
      </c>
      <c r="B40" s="95">
        <v>173.8</v>
      </c>
      <c r="C40" s="79"/>
      <c r="D40" s="19">
        <v>17.7</v>
      </c>
      <c r="E40" s="14">
        <f t="shared" si="0"/>
        <v>10.2</v>
      </c>
      <c r="F40" s="19">
        <v>30.9</v>
      </c>
      <c r="G40" s="55">
        <f t="shared" si="3"/>
        <v>-13.2</v>
      </c>
      <c r="H40" s="60"/>
      <c r="I40" s="47">
        <f t="shared" si="4"/>
        <v>0</v>
      </c>
      <c r="J40" s="57"/>
      <c r="K40" s="58"/>
      <c r="L40" s="48" t="e">
        <f t="shared" si="5"/>
        <v>#DIV/0!</v>
      </c>
    </row>
    <row r="41" spans="1:9" ht="14.25" customHeight="1">
      <c r="A41" s="54" t="s">
        <v>101</v>
      </c>
      <c r="B41" s="95">
        <v>436.6</v>
      </c>
      <c r="C41" s="79"/>
      <c r="D41" s="19">
        <v>382.6</v>
      </c>
      <c r="E41" s="14">
        <f t="shared" si="0"/>
        <v>87.6</v>
      </c>
      <c r="F41" s="19">
        <v>301.4</v>
      </c>
      <c r="G41" s="55">
        <f t="shared" si="3"/>
        <v>81.2</v>
      </c>
      <c r="H41" s="62">
        <v>0.2</v>
      </c>
      <c r="I41" s="47">
        <f t="shared" si="4"/>
        <v>0.05</v>
      </c>
    </row>
    <row r="42" spans="1:12" ht="14.25" customHeight="1">
      <c r="A42" s="54" t="s">
        <v>26</v>
      </c>
      <c r="B42" s="95">
        <v>1558.6</v>
      </c>
      <c r="C42" s="79"/>
      <c r="D42" s="19">
        <v>1558.6</v>
      </c>
      <c r="E42" s="14">
        <f t="shared" si="0"/>
        <v>100</v>
      </c>
      <c r="F42" s="19">
        <v>1574.6</v>
      </c>
      <c r="G42" s="55">
        <f t="shared" si="3"/>
        <v>-16</v>
      </c>
      <c r="H42" s="60">
        <v>6.1</v>
      </c>
      <c r="I42" s="47">
        <f t="shared" si="4"/>
        <v>0.39</v>
      </c>
      <c r="J42" s="57"/>
      <c r="K42" s="58"/>
      <c r="L42" s="48" t="e">
        <f>K42/J42*100</f>
        <v>#DIV/0!</v>
      </c>
    </row>
    <row r="43" spans="1:12" ht="14.25" customHeight="1" hidden="1">
      <c r="A43" s="54" t="s">
        <v>28</v>
      </c>
      <c r="B43" s="95">
        <v>1.8</v>
      </c>
      <c r="C43" s="79"/>
      <c r="D43" s="19"/>
      <c r="E43" s="14">
        <f t="shared" si="0"/>
        <v>0</v>
      </c>
      <c r="F43" s="19"/>
      <c r="G43" s="55">
        <f t="shared" si="3"/>
        <v>0</v>
      </c>
      <c r="H43" s="60"/>
      <c r="I43" s="47">
        <f t="shared" si="4"/>
        <v>0</v>
      </c>
      <c r="J43" s="57"/>
      <c r="K43" s="58"/>
      <c r="L43" s="48" t="e">
        <f>K43/J43*100</f>
        <v>#DIV/0!</v>
      </c>
    </row>
    <row r="44" spans="1:12" s="7" customFormat="1" ht="14.25" customHeight="1">
      <c r="A44" s="54" t="s">
        <v>29</v>
      </c>
      <c r="B44" s="95">
        <v>1415.7</v>
      </c>
      <c r="C44" s="79"/>
      <c r="D44" s="19">
        <v>326</v>
      </c>
      <c r="E44" s="14">
        <f t="shared" si="0"/>
        <v>23</v>
      </c>
      <c r="F44" s="19">
        <v>222.4</v>
      </c>
      <c r="G44" s="127">
        <f t="shared" si="3"/>
        <v>103.6</v>
      </c>
      <c r="H44" s="60"/>
      <c r="I44" s="47">
        <f t="shared" si="4"/>
        <v>0</v>
      </c>
      <c r="J44" s="57"/>
      <c r="K44" s="58"/>
      <c r="L44" s="48" t="e">
        <f>K44/J44*100</f>
        <v>#DIV/0!</v>
      </c>
    </row>
    <row r="45" spans="1:12" ht="14.25" customHeight="1">
      <c r="A45" s="54" t="s">
        <v>30</v>
      </c>
      <c r="B45" s="95">
        <f>2422.8+14.6</f>
        <v>2437.4</v>
      </c>
      <c r="C45" s="79"/>
      <c r="D45" s="19">
        <v>1576</v>
      </c>
      <c r="E45" s="14">
        <f t="shared" si="0"/>
        <v>64.7</v>
      </c>
      <c r="F45" s="19">
        <v>1643.9</v>
      </c>
      <c r="G45" s="55">
        <f t="shared" si="3"/>
        <v>-67.9</v>
      </c>
      <c r="H45" s="60"/>
      <c r="I45" s="47">
        <f t="shared" si="4"/>
        <v>0</v>
      </c>
      <c r="J45" s="57"/>
      <c r="K45" s="58"/>
      <c r="L45" s="48" t="e">
        <f>K45/J45*100</f>
        <v>#DIV/0!</v>
      </c>
    </row>
    <row r="46" spans="1:26" ht="14.25" customHeight="1" hidden="1">
      <c r="A46" s="54" t="s">
        <v>102</v>
      </c>
      <c r="B46" s="95">
        <v>0.8</v>
      </c>
      <c r="C46" s="79"/>
      <c r="D46" s="19"/>
      <c r="E46" s="14"/>
      <c r="F46" s="19">
        <v>0.5</v>
      </c>
      <c r="G46" s="55">
        <f t="shared" si="3"/>
        <v>-0.5</v>
      </c>
      <c r="H46" s="62"/>
      <c r="I46" s="47">
        <f t="shared" si="4"/>
        <v>0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s="23" customFormat="1" ht="14.25" customHeight="1">
      <c r="A47" s="49" t="s">
        <v>98</v>
      </c>
      <c r="B47" s="96">
        <v>2285.8</v>
      </c>
      <c r="C47" s="80">
        <v>54</v>
      </c>
      <c r="D47" s="18">
        <f>SUM(D48:D54)</f>
        <v>1194</v>
      </c>
      <c r="E47" s="12">
        <f t="shared" si="0"/>
        <v>52.2</v>
      </c>
      <c r="F47" s="18">
        <v>1174.9</v>
      </c>
      <c r="G47" s="51">
        <f t="shared" si="3"/>
        <v>19.1</v>
      </c>
      <c r="H47" s="52">
        <f>SUM(H48:H54)</f>
        <v>0</v>
      </c>
      <c r="I47" s="47">
        <f t="shared" si="4"/>
        <v>0</v>
      </c>
      <c r="J47" s="53"/>
      <c r="K47" s="52"/>
      <c r="L47" s="48" t="e">
        <f aca="true" t="shared" si="6" ref="L47:L104">K47/J47*100</f>
        <v>#DIV/0!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4.25" customHeight="1" hidden="1">
      <c r="A48" s="54" t="s">
        <v>67</v>
      </c>
      <c r="B48" s="95">
        <v>85</v>
      </c>
      <c r="C48" s="79"/>
      <c r="D48" s="19"/>
      <c r="E48" s="14">
        <f t="shared" si="0"/>
        <v>0</v>
      </c>
      <c r="F48" s="19"/>
      <c r="G48" s="55">
        <f t="shared" si="3"/>
        <v>0</v>
      </c>
      <c r="H48" s="60"/>
      <c r="I48" s="47">
        <f t="shared" si="4"/>
        <v>0</v>
      </c>
      <c r="J48" s="57"/>
      <c r="K48" s="58"/>
      <c r="L48" s="48" t="e">
        <f t="shared" si="6"/>
        <v>#DIV/0!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>
      <c r="A49" s="54" t="s">
        <v>68</v>
      </c>
      <c r="B49" s="95">
        <v>22.4</v>
      </c>
      <c r="C49" s="81">
        <v>1467</v>
      </c>
      <c r="D49" s="19">
        <v>8</v>
      </c>
      <c r="E49" s="30">
        <f t="shared" si="0"/>
        <v>35.7</v>
      </c>
      <c r="F49" s="63"/>
      <c r="G49" s="55">
        <f>D49-F49</f>
        <v>8</v>
      </c>
      <c r="H49" s="60"/>
      <c r="I49" s="47">
        <f t="shared" si="4"/>
        <v>0</v>
      </c>
      <c r="J49" s="64"/>
      <c r="K49" s="65"/>
      <c r="L49" s="48" t="e">
        <f t="shared" si="6"/>
        <v>#DIV/0!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>
      <c r="A50" s="54" t="s">
        <v>57</v>
      </c>
      <c r="B50" s="97">
        <v>42.37</v>
      </c>
      <c r="C50" s="82">
        <v>182</v>
      </c>
      <c r="D50" s="20">
        <v>13.5</v>
      </c>
      <c r="E50" s="21">
        <f t="shared" si="0"/>
        <v>31.9</v>
      </c>
      <c r="F50" s="20">
        <v>18.5</v>
      </c>
      <c r="G50" s="66">
        <f t="shared" si="3"/>
        <v>-5</v>
      </c>
      <c r="H50" s="67"/>
      <c r="I50" s="47">
        <f t="shared" si="4"/>
        <v>0</v>
      </c>
      <c r="J50" s="68"/>
      <c r="K50" s="69"/>
      <c r="L50" s="48" t="e">
        <f t="shared" si="6"/>
        <v>#DIV/0!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12" ht="14.25" customHeight="1">
      <c r="A51" s="54" t="s">
        <v>58</v>
      </c>
      <c r="B51" s="95">
        <v>15</v>
      </c>
      <c r="C51" s="79"/>
      <c r="D51" s="24">
        <v>4.8</v>
      </c>
      <c r="E51" s="14">
        <f t="shared" si="0"/>
        <v>32</v>
      </c>
      <c r="F51" s="24">
        <v>13.1</v>
      </c>
      <c r="G51" s="55">
        <f t="shared" si="3"/>
        <v>-8.3</v>
      </c>
      <c r="H51" s="60"/>
      <c r="I51" s="47">
        <f t="shared" si="4"/>
        <v>0</v>
      </c>
      <c r="J51" s="64"/>
      <c r="K51" s="65"/>
      <c r="L51" s="48" t="e">
        <f t="shared" si="6"/>
        <v>#DIV/0!</v>
      </c>
    </row>
    <row r="52" spans="1:12" s="7" customFormat="1" ht="14.25" customHeight="1">
      <c r="A52" s="54" t="s">
        <v>70</v>
      </c>
      <c r="B52" s="95">
        <v>30.3</v>
      </c>
      <c r="C52" s="79"/>
      <c r="D52" s="19">
        <v>10.9</v>
      </c>
      <c r="E52" s="14">
        <f t="shared" si="0"/>
        <v>36</v>
      </c>
      <c r="F52" s="19">
        <v>10.6</v>
      </c>
      <c r="G52" s="55">
        <f t="shared" si="3"/>
        <v>0.3</v>
      </c>
      <c r="H52" s="60"/>
      <c r="I52" s="47">
        <f t="shared" si="4"/>
        <v>0</v>
      </c>
      <c r="J52" s="64"/>
      <c r="K52" s="65"/>
      <c r="L52" s="48" t="e">
        <f t="shared" si="6"/>
        <v>#DIV/0!</v>
      </c>
    </row>
    <row r="53" spans="1:12" ht="14.25" customHeight="1">
      <c r="A53" s="54" t="s">
        <v>71</v>
      </c>
      <c r="B53" s="95">
        <v>121.9</v>
      </c>
      <c r="C53" s="79">
        <v>380</v>
      </c>
      <c r="D53" s="19">
        <v>35.9</v>
      </c>
      <c r="E53" s="14">
        <f t="shared" si="0"/>
        <v>29.5</v>
      </c>
      <c r="F53" s="19">
        <v>30.7</v>
      </c>
      <c r="G53" s="55">
        <f t="shared" si="3"/>
        <v>5.2</v>
      </c>
      <c r="H53" s="60"/>
      <c r="I53" s="47">
        <f t="shared" si="4"/>
        <v>0</v>
      </c>
      <c r="J53" s="64"/>
      <c r="K53" s="65"/>
      <c r="L53" s="48" t="e">
        <f t="shared" si="6"/>
        <v>#DIV/0!</v>
      </c>
    </row>
    <row r="54" spans="1:12" ht="14.25" customHeight="1">
      <c r="A54" s="83" t="s">
        <v>27</v>
      </c>
      <c r="B54" s="14">
        <v>1968.8</v>
      </c>
      <c r="C54" s="19">
        <f>SUM(C55:C68)-C62</f>
        <v>0</v>
      </c>
      <c r="D54" s="19">
        <v>1120.9</v>
      </c>
      <c r="E54" s="14">
        <f t="shared" si="0"/>
        <v>56.9</v>
      </c>
      <c r="F54" s="19">
        <v>1102</v>
      </c>
      <c r="G54" s="55">
        <f t="shared" si="3"/>
        <v>18.9</v>
      </c>
      <c r="H54" s="70"/>
      <c r="I54" s="47">
        <f t="shared" si="4"/>
        <v>0</v>
      </c>
      <c r="J54" s="71"/>
      <c r="K54" s="58"/>
      <c r="L54" s="48" t="e">
        <f t="shared" si="6"/>
        <v>#DIV/0!</v>
      </c>
    </row>
    <row r="55" spans="1:12" ht="14.25" customHeight="1">
      <c r="A55" s="49" t="s">
        <v>31</v>
      </c>
      <c r="B55" s="96">
        <v>4538.6</v>
      </c>
      <c r="C55" s="80"/>
      <c r="D55" s="18">
        <f>SUM(D56:D69)</f>
        <v>170.4</v>
      </c>
      <c r="E55" s="12">
        <f t="shared" si="0"/>
        <v>3.8</v>
      </c>
      <c r="F55" s="18">
        <v>162.3</v>
      </c>
      <c r="G55" s="51">
        <f t="shared" si="3"/>
        <v>8.1</v>
      </c>
      <c r="H55" s="52">
        <f>SUM(H56:H70)</f>
        <v>0</v>
      </c>
      <c r="I55" s="47">
        <f t="shared" si="4"/>
        <v>0</v>
      </c>
      <c r="J55" s="72"/>
      <c r="K55" s="52">
        <f>SUM(K56:K70)</f>
        <v>0</v>
      </c>
      <c r="L55" s="48" t="e">
        <f t="shared" si="6"/>
        <v>#DIV/0!</v>
      </c>
    </row>
    <row r="56" spans="1:12" ht="14.25" customHeight="1" hidden="1">
      <c r="A56" s="54" t="s">
        <v>72</v>
      </c>
      <c r="B56" s="95">
        <v>365</v>
      </c>
      <c r="C56" s="79"/>
      <c r="D56" s="19"/>
      <c r="E56" s="14">
        <f t="shared" si="0"/>
        <v>0</v>
      </c>
      <c r="F56" s="19"/>
      <c r="G56" s="55">
        <f t="shared" si="3"/>
        <v>0</v>
      </c>
      <c r="H56" s="70"/>
      <c r="I56" s="47">
        <f t="shared" si="4"/>
        <v>0</v>
      </c>
      <c r="J56" s="71"/>
      <c r="K56" s="58"/>
      <c r="L56" s="48" t="e">
        <f t="shared" si="6"/>
        <v>#DIV/0!</v>
      </c>
    </row>
    <row r="57" spans="1:12" ht="14.25" customHeight="1" hidden="1">
      <c r="A57" s="54" t="s">
        <v>73</v>
      </c>
      <c r="B57" s="95">
        <v>39.7</v>
      </c>
      <c r="C57" s="79"/>
      <c r="D57" s="19"/>
      <c r="E57" s="14">
        <f t="shared" si="0"/>
        <v>0</v>
      </c>
      <c r="F57" s="19"/>
      <c r="G57" s="55">
        <f t="shared" si="3"/>
        <v>0</v>
      </c>
      <c r="H57" s="70"/>
      <c r="I57" s="47">
        <f t="shared" si="4"/>
        <v>0</v>
      </c>
      <c r="J57" s="71"/>
      <c r="K57" s="58"/>
      <c r="L57" s="48" t="e">
        <f t="shared" si="6"/>
        <v>#DIV/0!</v>
      </c>
    </row>
    <row r="58" spans="1:12" ht="14.25" customHeight="1">
      <c r="A58" s="54" t="s">
        <v>74</v>
      </c>
      <c r="B58" s="95">
        <v>180</v>
      </c>
      <c r="C58" s="79"/>
      <c r="D58" s="19">
        <v>95</v>
      </c>
      <c r="E58" s="14">
        <f t="shared" si="0"/>
        <v>52.8</v>
      </c>
      <c r="F58" s="19">
        <v>60</v>
      </c>
      <c r="G58" s="55">
        <f t="shared" si="3"/>
        <v>35</v>
      </c>
      <c r="H58" s="70"/>
      <c r="I58" s="47">
        <f t="shared" si="4"/>
        <v>0</v>
      </c>
      <c r="J58" s="71"/>
      <c r="K58" s="58"/>
      <c r="L58" s="48" t="e">
        <f t="shared" si="6"/>
        <v>#DIV/0!</v>
      </c>
    </row>
    <row r="59" spans="1:12" ht="14.25" customHeight="1" hidden="1">
      <c r="A59" s="54" t="s">
        <v>75</v>
      </c>
      <c r="B59" s="95">
        <v>572.6</v>
      </c>
      <c r="C59" s="79"/>
      <c r="D59" s="19"/>
      <c r="E59" s="14">
        <f t="shared" si="0"/>
        <v>0</v>
      </c>
      <c r="F59" s="19"/>
      <c r="G59" s="55">
        <f t="shared" si="3"/>
        <v>0</v>
      </c>
      <c r="H59" s="70"/>
      <c r="I59" s="47">
        <f t="shared" si="4"/>
        <v>0</v>
      </c>
      <c r="J59" s="71"/>
      <c r="K59" s="58"/>
      <c r="L59" s="48" t="e">
        <f t="shared" si="6"/>
        <v>#DIV/0!</v>
      </c>
    </row>
    <row r="60" spans="1:12" ht="14.25" customHeight="1" hidden="1">
      <c r="A60" s="54" t="s">
        <v>59</v>
      </c>
      <c r="B60" s="95">
        <v>78.7</v>
      </c>
      <c r="C60" s="79"/>
      <c r="D60" s="19"/>
      <c r="E60" s="14">
        <f t="shared" si="0"/>
        <v>0</v>
      </c>
      <c r="F60" s="19"/>
      <c r="G60" s="55">
        <f t="shared" si="3"/>
        <v>0</v>
      </c>
      <c r="H60" s="70"/>
      <c r="I60" s="47">
        <f t="shared" si="4"/>
        <v>0</v>
      </c>
      <c r="J60" s="71"/>
      <c r="K60" s="58"/>
      <c r="L60" s="48" t="e">
        <f t="shared" si="6"/>
        <v>#DIV/0!</v>
      </c>
    </row>
    <row r="61" spans="1:12" ht="14.25" customHeight="1">
      <c r="A61" s="54" t="s">
        <v>60</v>
      </c>
      <c r="B61" s="95">
        <v>90.7</v>
      </c>
      <c r="C61" s="79"/>
      <c r="D61" s="19">
        <v>0.8</v>
      </c>
      <c r="E61" s="14">
        <f t="shared" si="0"/>
        <v>0.9</v>
      </c>
      <c r="F61" s="19"/>
      <c r="G61" s="55">
        <f t="shared" si="3"/>
        <v>0.8</v>
      </c>
      <c r="H61" s="70"/>
      <c r="I61" s="47">
        <f t="shared" si="4"/>
        <v>0</v>
      </c>
      <c r="J61" s="71"/>
      <c r="K61" s="58"/>
      <c r="L61" s="48" t="e">
        <f t="shared" si="6"/>
        <v>#DIV/0!</v>
      </c>
    </row>
    <row r="62" spans="1:12" ht="14.25" customHeight="1" hidden="1">
      <c r="A62" s="54" t="s">
        <v>95</v>
      </c>
      <c r="B62" s="95">
        <v>28</v>
      </c>
      <c r="C62" s="79"/>
      <c r="D62" s="19"/>
      <c r="E62" s="14">
        <f>D62/B62*100</f>
        <v>0</v>
      </c>
      <c r="F62" s="19"/>
      <c r="G62" s="55">
        <f>D62-F62</f>
        <v>0</v>
      </c>
      <c r="H62" s="73"/>
      <c r="L62" s="48" t="e">
        <f t="shared" si="6"/>
        <v>#DIV/0!</v>
      </c>
    </row>
    <row r="63" spans="1:12" ht="14.25" customHeight="1" hidden="1">
      <c r="A63" s="54" t="s">
        <v>32</v>
      </c>
      <c r="B63" s="95">
        <v>88</v>
      </c>
      <c r="C63" s="79"/>
      <c r="D63" s="19"/>
      <c r="E63" s="14">
        <f t="shared" si="0"/>
        <v>0</v>
      </c>
      <c r="F63" s="19"/>
      <c r="G63" s="55">
        <f t="shared" si="3"/>
        <v>0</v>
      </c>
      <c r="H63" s="73"/>
      <c r="L63" s="48" t="e">
        <f t="shared" si="6"/>
        <v>#DIV/0!</v>
      </c>
    </row>
    <row r="64" spans="1:12" ht="14.25" customHeight="1" hidden="1">
      <c r="A64" s="54" t="s">
        <v>76</v>
      </c>
      <c r="B64" s="95">
        <v>203.4</v>
      </c>
      <c r="C64" s="79"/>
      <c r="D64" s="19"/>
      <c r="E64" s="14">
        <f t="shared" si="0"/>
        <v>0</v>
      </c>
      <c r="F64" s="19"/>
      <c r="G64" s="55">
        <f t="shared" si="3"/>
        <v>0</v>
      </c>
      <c r="H64" s="70"/>
      <c r="I64" s="47">
        <f aca="true" t="shared" si="7" ref="I64:I104">H64/B64*100</f>
        <v>0</v>
      </c>
      <c r="J64" s="71"/>
      <c r="K64" s="58"/>
      <c r="L64" s="48" t="e">
        <f t="shared" si="6"/>
        <v>#DIV/0!</v>
      </c>
    </row>
    <row r="65" spans="1:12" ht="14.25" customHeight="1" hidden="1">
      <c r="A65" s="54" t="s">
        <v>33</v>
      </c>
      <c r="B65" s="95">
        <v>701</v>
      </c>
      <c r="C65" s="79"/>
      <c r="D65" s="19"/>
      <c r="E65" s="14">
        <f t="shared" si="0"/>
        <v>0</v>
      </c>
      <c r="F65" s="19"/>
      <c r="G65" s="55">
        <f t="shared" si="3"/>
        <v>0</v>
      </c>
      <c r="H65" s="70"/>
      <c r="I65" s="47">
        <f t="shared" si="7"/>
        <v>0</v>
      </c>
      <c r="J65" s="71"/>
      <c r="K65" s="58"/>
      <c r="L65" s="48" t="e">
        <f t="shared" si="6"/>
        <v>#DIV/0!</v>
      </c>
    </row>
    <row r="66" spans="1:12" ht="14.25" customHeight="1">
      <c r="A66" s="54" t="s">
        <v>34</v>
      </c>
      <c r="B66" s="95">
        <v>321.5</v>
      </c>
      <c r="C66" s="79"/>
      <c r="D66" s="19">
        <v>37.6</v>
      </c>
      <c r="E66" s="14">
        <f t="shared" si="0"/>
        <v>11.7</v>
      </c>
      <c r="F66" s="19">
        <v>92.3</v>
      </c>
      <c r="G66" s="55">
        <f t="shared" si="3"/>
        <v>-54.7</v>
      </c>
      <c r="H66" s="70"/>
      <c r="I66" s="47">
        <f t="shared" si="7"/>
        <v>0</v>
      </c>
      <c r="J66" s="71"/>
      <c r="K66" s="58"/>
      <c r="L66" s="48" t="e">
        <f t="shared" si="6"/>
        <v>#DIV/0!</v>
      </c>
    </row>
    <row r="67" spans="1:12" ht="14.25" customHeight="1" hidden="1">
      <c r="A67" s="54" t="s">
        <v>35</v>
      </c>
      <c r="B67" s="95">
        <v>426.8</v>
      </c>
      <c r="C67" s="79"/>
      <c r="D67" s="19"/>
      <c r="E67" s="14"/>
      <c r="F67" s="19"/>
      <c r="G67" s="55">
        <f t="shared" si="3"/>
        <v>0</v>
      </c>
      <c r="H67" s="70"/>
      <c r="I67" s="47">
        <f t="shared" si="7"/>
        <v>0</v>
      </c>
      <c r="J67" s="71"/>
      <c r="K67" s="58"/>
      <c r="L67" s="48" t="e">
        <f t="shared" si="6"/>
        <v>#DIV/0!</v>
      </c>
    </row>
    <row r="68" spans="1:12" s="7" customFormat="1" ht="14.25" customHeight="1">
      <c r="A68" s="54" t="s">
        <v>36</v>
      </c>
      <c r="B68" s="95">
        <v>1175.3</v>
      </c>
      <c r="C68" s="79"/>
      <c r="D68" s="19">
        <v>31</v>
      </c>
      <c r="E68" s="14">
        <f t="shared" si="0"/>
        <v>2.6</v>
      </c>
      <c r="F68" s="19">
        <v>7</v>
      </c>
      <c r="G68" s="55">
        <f t="shared" si="3"/>
        <v>24</v>
      </c>
      <c r="H68" s="70"/>
      <c r="I68" s="47">
        <f t="shared" si="7"/>
        <v>0</v>
      </c>
      <c r="J68" s="71"/>
      <c r="K68" s="58"/>
      <c r="L68" s="48" t="e">
        <f t="shared" si="6"/>
        <v>#DIV/0!</v>
      </c>
    </row>
    <row r="69" spans="1:12" ht="14.25" customHeight="1">
      <c r="A69" s="54" t="s">
        <v>37</v>
      </c>
      <c r="B69" s="14">
        <v>267.9</v>
      </c>
      <c r="C69" s="19">
        <f>SUM(C70:C75)-C73-C74</f>
        <v>0</v>
      </c>
      <c r="D69" s="19">
        <v>6</v>
      </c>
      <c r="E69" s="14">
        <f t="shared" si="0"/>
        <v>2.2</v>
      </c>
      <c r="F69" s="19">
        <v>3</v>
      </c>
      <c r="G69" s="55">
        <f t="shared" si="3"/>
        <v>3</v>
      </c>
      <c r="H69" s="70"/>
      <c r="I69" s="47">
        <f t="shared" si="7"/>
        <v>0</v>
      </c>
      <c r="J69" s="71"/>
      <c r="K69" s="58"/>
      <c r="L69" s="48" t="e">
        <f t="shared" si="6"/>
        <v>#DIV/0!</v>
      </c>
    </row>
    <row r="70" spans="1:12" ht="14.25" customHeight="1" hidden="1">
      <c r="A70" s="49" t="s">
        <v>77</v>
      </c>
      <c r="B70" s="96">
        <v>68.2</v>
      </c>
      <c r="C70" s="80"/>
      <c r="D70" s="18"/>
      <c r="E70" s="12">
        <f t="shared" si="0"/>
        <v>0</v>
      </c>
      <c r="F70" s="18"/>
      <c r="G70" s="51">
        <f t="shared" si="3"/>
        <v>0</v>
      </c>
      <c r="H70" s="52">
        <f>SUM(H71:H76)</f>
        <v>0</v>
      </c>
      <c r="I70" s="47">
        <f t="shared" si="7"/>
        <v>0</v>
      </c>
      <c r="J70" s="72">
        <v>0</v>
      </c>
      <c r="K70" s="52">
        <f>SUM(K71:K76)</f>
        <v>0</v>
      </c>
      <c r="L70" s="48" t="e">
        <f t="shared" si="6"/>
        <v>#DIV/0!</v>
      </c>
    </row>
    <row r="71" spans="1:12" ht="14.25" customHeight="1" hidden="1">
      <c r="A71" s="54" t="s">
        <v>78</v>
      </c>
      <c r="B71" s="95">
        <v>23.37</v>
      </c>
      <c r="C71" s="79"/>
      <c r="D71" s="19"/>
      <c r="E71" s="14">
        <f aca="true" t="shared" si="8" ref="E71:E96">D71/B71*100</f>
        <v>0</v>
      </c>
      <c r="F71" s="19">
        <v>0</v>
      </c>
      <c r="G71" s="51">
        <f t="shared" si="3"/>
        <v>0</v>
      </c>
      <c r="H71" s="70"/>
      <c r="I71" s="47">
        <f t="shared" si="7"/>
        <v>0</v>
      </c>
      <c r="J71" s="71"/>
      <c r="K71" s="58"/>
      <c r="L71" s="48" t="e">
        <f t="shared" si="6"/>
        <v>#DIV/0!</v>
      </c>
    </row>
    <row r="72" spans="1:12" ht="14.25" customHeight="1" hidden="1">
      <c r="A72" s="54" t="s">
        <v>38</v>
      </c>
      <c r="B72" s="95">
        <v>10.9</v>
      </c>
      <c r="C72" s="79"/>
      <c r="D72" s="19"/>
      <c r="E72" s="14">
        <f t="shared" si="8"/>
        <v>0</v>
      </c>
      <c r="F72" s="19"/>
      <c r="G72" s="55">
        <f t="shared" si="3"/>
        <v>0</v>
      </c>
      <c r="H72" s="70"/>
      <c r="I72" s="47">
        <f t="shared" si="7"/>
        <v>0</v>
      </c>
      <c r="J72" s="71"/>
      <c r="K72" s="58"/>
      <c r="L72" s="48" t="e">
        <f t="shared" si="6"/>
        <v>#DIV/0!</v>
      </c>
    </row>
    <row r="73" spans="1:12" ht="14.25" customHeight="1" hidden="1">
      <c r="A73" s="54" t="s">
        <v>39</v>
      </c>
      <c r="B73" s="95">
        <v>13.3</v>
      </c>
      <c r="C73" s="79"/>
      <c r="D73" s="19"/>
      <c r="E73" s="14">
        <f t="shared" si="8"/>
        <v>0</v>
      </c>
      <c r="F73" s="19"/>
      <c r="G73" s="51">
        <f t="shared" si="3"/>
        <v>0</v>
      </c>
      <c r="H73" s="70"/>
      <c r="I73" s="47">
        <f t="shared" si="7"/>
        <v>0</v>
      </c>
      <c r="J73" s="71"/>
      <c r="K73" s="58"/>
      <c r="L73" s="48" t="e">
        <f t="shared" si="6"/>
        <v>#DIV/0!</v>
      </c>
    </row>
    <row r="74" spans="1:12" s="7" customFormat="1" ht="14.25" customHeight="1" hidden="1">
      <c r="A74" s="54" t="s">
        <v>79</v>
      </c>
      <c r="B74" s="95">
        <v>0</v>
      </c>
      <c r="C74" s="79"/>
      <c r="D74" s="19"/>
      <c r="E74" s="14"/>
      <c r="F74" s="19"/>
      <c r="G74" s="51">
        <f aca="true" t="shared" si="9" ref="G74:G93">D74-F74</f>
        <v>0</v>
      </c>
      <c r="H74" s="70"/>
      <c r="I74" s="47" t="e">
        <f t="shared" si="7"/>
        <v>#DIV/0!</v>
      </c>
      <c r="J74" s="71"/>
      <c r="K74" s="58"/>
      <c r="L74" s="48" t="e">
        <f t="shared" si="6"/>
        <v>#DIV/0!</v>
      </c>
    </row>
    <row r="75" spans="1:12" s="7" customFormat="1" ht="14.25" customHeight="1" hidden="1">
      <c r="A75" s="54" t="s">
        <v>80</v>
      </c>
      <c r="B75" s="95">
        <v>0</v>
      </c>
      <c r="C75" s="79"/>
      <c r="D75" s="19"/>
      <c r="E75" s="14"/>
      <c r="F75" s="19"/>
      <c r="G75" s="51">
        <f t="shared" si="9"/>
        <v>0</v>
      </c>
      <c r="H75" s="70"/>
      <c r="I75" s="47" t="e">
        <f t="shared" si="7"/>
        <v>#DIV/0!</v>
      </c>
      <c r="J75" s="71"/>
      <c r="K75" s="58"/>
      <c r="L75" s="48" t="e">
        <f t="shared" si="6"/>
        <v>#DIV/0!</v>
      </c>
    </row>
    <row r="76" spans="1:12" ht="14.25" customHeight="1" hidden="1">
      <c r="A76" s="54" t="s">
        <v>40</v>
      </c>
      <c r="B76" s="95">
        <v>20.61</v>
      </c>
      <c r="C76" s="18">
        <f>SUM(C77:C92)-C83-C84-C86</f>
        <v>0</v>
      </c>
      <c r="D76" s="18"/>
      <c r="E76" s="14">
        <f t="shared" si="8"/>
        <v>0</v>
      </c>
      <c r="F76" s="18"/>
      <c r="G76" s="51">
        <f t="shared" si="9"/>
        <v>0</v>
      </c>
      <c r="H76" s="74"/>
      <c r="I76" s="47">
        <f t="shared" si="7"/>
        <v>0</v>
      </c>
      <c r="J76" s="71"/>
      <c r="K76" s="75"/>
      <c r="L76" s="48" t="e">
        <f t="shared" si="6"/>
        <v>#DIV/0!</v>
      </c>
    </row>
    <row r="77" spans="1:12" ht="14.25" customHeight="1" hidden="1">
      <c r="A77" s="49" t="s">
        <v>81</v>
      </c>
      <c r="B77" s="96">
        <v>360.6</v>
      </c>
      <c r="C77" s="80"/>
      <c r="D77" s="18"/>
      <c r="E77" s="12">
        <f t="shared" si="8"/>
        <v>0</v>
      </c>
      <c r="F77" s="18"/>
      <c r="G77" s="51">
        <f t="shared" si="9"/>
        <v>0</v>
      </c>
      <c r="H77" s="52">
        <f>SUM(H78:H93)</f>
        <v>0</v>
      </c>
      <c r="I77" s="47">
        <f t="shared" si="7"/>
        <v>0</v>
      </c>
      <c r="J77" s="72"/>
      <c r="K77" s="52">
        <f>SUM(K78:K93)</f>
        <v>0</v>
      </c>
      <c r="L77" s="48" t="e">
        <f t="shared" si="6"/>
        <v>#DIV/0!</v>
      </c>
    </row>
    <row r="78" spans="1:12" ht="14.25" customHeight="1" hidden="1">
      <c r="A78" s="54" t="s">
        <v>82</v>
      </c>
      <c r="B78" s="95">
        <v>0</v>
      </c>
      <c r="C78" s="79"/>
      <c r="D78" s="19"/>
      <c r="E78" s="14"/>
      <c r="F78" s="19">
        <v>0</v>
      </c>
      <c r="G78" s="51">
        <f t="shared" si="9"/>
        <v>0</v>
      </c>
      <c r="H78" s="70"/>
      <c r="I78" s="47" t="e">
        <f t="shared" si="7"/>
        <v>#DIV/0!</v>
      </c>
      <c r="J78" s="71"/>
      <c r="K78" s="58"/>
      <c r="L78" s="48" t="e">
        <f t="shared" si="6"/>
        <v>#DIV/0!</v>
      </c>
    </row>
    <row r="79" spans="1:12" ht="14.25" customHeight="1" hidden="1">
      <c r="A79" s="54" t="s">
        <v>83</v>
      </c>
      <c r="B79" s="95">
        <v>0</v>
      </c>
      <c r="C79" s="79"/>
      <c r="D79" s="19"/>
      <c r="E79" s="14"/>
      <c r="F79" s="19"/>
      <c r="G79" s="51">
        <f t="shared" si="9"/>
        <v>0</v>
      </c>
      <c r="H79" s="70"/>
      <c r="I79" s="47" t="e">
        <f t="shared" si="7"/>
        <v>#DIV/0!</v>
      </c>
      <c r="J79" s="71"/>
      <c r="K79" s="58"/>
      <c r="L79" s="48" t="e">
        <f t="shared" si="6"/>
        <v>#DIV/0!</v>
      </c>
    </row>
    <row r="80" spans="1:12" ht="14.25" customHeight="1" hidden="1">
      <c r="A80" s="54" t="s">
        <v>84</v>
      </c>
      <c r="B80" s="95">
        <v>0</v>
      </c>
      <c r="C80" s="79"/>
      <c r="D80" s="19"/>
      <c r="E80" s="14"/>
      <c r="F80" s="19"/>
      <c r="G80" s="51">
        <f t="shared" si="9"/>
        <v>0</v>
      </c>
      <c r="H80" s="70"/>
      <c r="I80" s="47" t="e">
        <f t="shared" si="7"/>
        <v>#DIV/0!</v>
      </c>
      <c r="J80" s="71"/>
      <c r="K80" s="58"/>
      <c r="L80" s="48" t="e">
        <f t="shared" si="6"/>
        <v>#DIV/0!</v>
      </c>
    </row>
    <row r="81" spans="1:12" ht="14.25" customHeight="1" hidden="1">
      <c r="A81" s="54" t="s">
        <v>85</v>
      </c>
      <c r="B81" s="95">
        <v>0</v>
      </c>
      <c r="C81" s="79"/>
      <c r="D81" s="19"/>
      <c r="E81" s="14"/>
      <c r="F81" s="19"/>
      <c r="G81" s="51">
        <f t="shared" si="9"/>
        <v>0</v>
      </c>
      <c r="H81" s="70"/>
      <c r="I81" s="47" t="e">
        <f t="shared" si="7"/>
        <v>#DIV/0!</v>
      </c>
      <c r="J81" s="71"/>
      <c r="K81" s="58"/>
      <c r="L81" s="48" t="e">
        <f t="shared" si="6"/>
        <v>#DIV/0!</v>
      </c>
    </row>
    <row r="82" spans="1:12" ht="14.25" customHeight="1" hidden="1">
      <c r="A82" s="54" t="s">
        <v>41</v>
      </c>
      <c r="B82" s="95">
        <v>184.5</v>
      </c>
      <c r="C82" s="79"/>
      <c r="D82" s="19"/>
      <c r="E82" s="14">
        <f t="shared" si="8"/>
        <v>0</v>
      </c>
      <c r="F82" s="19"/>
      <c r="G82" s="51">
        <f t="shared" si="9"/>
        <v>0</v>
      </c>
      <c r="H82" s="70"/>
      <c r="I82" s="47">
        <f t="shared" si="7"/>
        <v>0</v>
      </c>
      <c r="J82" s="71"/>
      <c r="K82" s="58"/>
      <c r="L82" s="48" t="e">
        <f t="shared" si="6"/>
        <v>#DIV/0!</v>
      </c>
    </row>
    <row r="83" spans="1:12" ht="14.25" customHeight="1" hidden="1">
      <c r="A83" s="54" t="s">
        <v>42</v>
      </c>
      <c r="B83" s="95">
        <v>17.9</v>
      </c>
      <c r="C83" s="79"/>
      <c r="D83" s="19"/>
      <c r="E83" s="14">
        <f t="shared" si="8"/>
        <v>0</v>
      </c>
      <c r="F83" s="19"/>
      <c r="G83" s="51">
        <f t="shared" si="9"/>
        <v>0</v>
      </c>
      <c r="H83" s="70"/>
      <c r="I83" s="47">
        <f t="shared" si="7"/>
        <v>0</v>
      </c>
      <c r="J83" s="71"/>
      <c r="K83" s="58"/>
      <c r="L83" s="48" t="e">
        <f t="shared" si="6"/>
        <v>#DIV/0!</v>
      </c>
    </row>
    <row r="84" spans="1:12" ht="14.25" customHeight="1" hidden="1">
      <c r="A84" s="54" t="s">
        <v>86</v>
      </c>
      <c r="B84" s="95">
        <v>0</v>
      </c>
      <c r="C84" s="79"/>
      <c r="D84" s="19"/>
      <c r="E84" s="14"/>
      <c r="F84" s="19"/>
      <c r="G84" s="51">
        <f t="shared" si="9"/>
        <v>0</v>
      </c>
      <c r="H84" s="70"/>
      <c r="I84" s="47" t="e">
        <f t="shared" si="7"/>
        <v>#DIV/0!</v>
      </c>
      <c r="J84" s="71"/>
      <c r="K84" s="58"/>
      <c r="L84" s="48" t="e">
        <f t="shared" si="6"/>
        <v>#DIV/0!</v>
      </c>
    </row>
    <row r="85" spans="1:12" ht="14.25" customHeight="1" hidden="1">
      <c r="A85" s="54" t="s">
        <v>87</v>
      </c>
      <c r="B85" s="95">
        <v>0</v>
      </c>
      <c r="C85" s="79"/>
      <c r="D85" s="19"/>
      <c r="E85" s="14"/>
      <c r="F85" s="19"/>
      <c r="G85" s="55">
        <f t="shared" si="9"/>
        <v>0</v>
      </c>
      <c r="H85" s="70"/>
      <c r="I85" s="47" t="e">
        <f t="shared" si="7"/>
        <v>#DIV/0!</v>
      </c>
      <c r="J85" s="71"/>
      <c r="K85" s="58"/>
      <c r="L85" s="48" t="e">
        <f t="shared" si="6"/>
        <v>#DIV/0!</v>
      </c>
    </row>
    <row r="86" spans="1:12" ht="14.25" customHeight="1" hidden="1">
      <c r="A86" s="54" t="s">
        <v>43</v>
      </c>
      <c r="B86" s="95">
        <v>2.5</v>
      </c>
      <c r="C86" s="79"/>
      <c r="D86" s="19"/>
      <c r="E86" s="14">
        <f t="shared" si="8"/>
        <v>0</v>
      </c>
      <c r="F86" s="19"/>
      <c r="G86" s="13">
        <f t="shared" si="9"/>
        <v>0</v>
      </c>
      <c r="H86" s="70"/>
      <c r="I86" s="47">
        <f t="shared" si="7"/>
        <v>0</v>
      </c>
      <c r="J86" s="71"/>
      <c r="K86" s="58"/>
      <c r="L86" s="48" t="e">
        <f t="shared" si="6"/>
        <v>#DIV/0!</v>
      </c>
    </row>
    <row r="87" spans="1:12" ht="14.25" customHeight="1" hidden="1">
      <c r="A87" s="54" t="s">
        <v>88</v>
      </c>
      <c r="B87" s="95">
        <v>0</v>
      </c>
      <c r="C87" s="79"/>
      <c r="D87" s="19"/>
      <c r="E87" s="14"/>
      <c r="F87" s="19"/>
      <c r="G87" s="13">
        <f t="shared" si="9"/>
        <v>0</v>
      </c>
      <c r="H87" s="70"/>
      <c r="I87" s="47" t="e">
        <f t="shared" si="7"/>
        <v>#DIV/0!</v>
      </c>
      <c r="J87" s="71"/>
      <c r="K87" s="58"/>
      <c r="L87" s="48" t="e">
        <f t="shared" si="6"/>
        <v>#DIV/0!</v>
      </c>
    </row>
    <row r="88" spans="1:12" ht="14.25" customHeight="1" hidden="1">
      <c r="A88" s="54" t="s">
        <v>44</v>
      </c>
      <c r="B88" s="95">
        <v>60.9</v>
      </c>
      <c r="C88" s="79"/>
      <c r="D88" s="19"/>
      <c r="E88" s="14">
        <f t="shared" si="8"/>
        <v>0</v>
      </c>
      <c r="F88" s="19"/>
      <c r="G88" s="13">
        <f t="shared" si="9"/>
        <v>0</v>
      </c>
      <c r="H88" s="70"/>
      <c r="I88" s="47">
        <f t="shared" si="7"/>
        <v>0</v>
      </c>
      <c r="J88" s="71"/>
      <c r="K88" s="58"/>
      <c r="L88" s="48" t="e">
        <f t="shared" si="6"/>
        <v>#DIV/0!</v>
      </c>
    </row>
    <row r="89" spans="1:12" ht="14.25" customHeight="1" hidden="1">
      <c r="A89" s="54" t="s">
        <v>45</v>
      </c>
      <c r="B89" s="95">
        <v>69.3</v>
      </c>
      <c r="C89" s="79"/>
      <c r="D89" s="19"/>
      <c r="E89" s="14">
        <f t="shared" si="8"/>
        <v>0</v>
      </c>
      <c r="F89" s="19"/>
      <c r="G89" s="13">
        <f t="shared" si="9"/>
        <v>0</v>
      </c>
      <c r="H89" s="70"/>
      <c r="I89" s="47">
        <f t="shared" si="7"/>
        <v>0</v>
      </c>
      <c r="J89" s="71"/>
      <c r="K89" s="58"/>
      <c r="L89" s="48" t="e">
        <f t="shared" si="6"/>
        <v>#DIV/0!</v>
      </c>
    </row>
    <row r="90" spans="1:12" ht="14.25" customHeight="1" hidden="1">
      <c r="A90" s="54" t="s">
        <v>46</v>
      </c>
      <c r="B90" s="95">
        <v>14.6</v>
      </c>
      <c r="C90" s="79"/>
      <c r="D90" s="19"/>
      <c r="E90" s="14">
        <f t="shared" si="8"/>
        <v>0</v>
      </c>
      <c r="F90" s="19"/>
      <c r="G90" s="13">
        <f t="shared" si="9"/>
        <v>0</v>
      </c>
      <c r="H90" s="70"/>
      <c r="I90" s="47">
        <f t="shared" si="7"/>
        <v>0</v>
      </c>
      <c r="J90" s="71"/>
      <c r="K90" s="58"/>
      <c r="L90" s="48" t="e">
        <f t="shared" si="6"/>
        <v>#DIV/0!</v>
      </c>
    </row>
    <row r="91" spans="1:12" s="7" customFormat="1" ht="14.25" customHeight="1" hidden="1">
      <c r="A91" s="54" t="s">
        <v>47</v>
      </c>
      <c r="B91" s="95">
        <v>10.9</v>
      </c>
      <c r="C91" s="79"/>
      <c r="D91" s="19"/>
      <c r="E91" s="14">
        <f t="shared" si="8"/>
        <v>0</v>
      </c>
      <c r="F91" s="19"/>
      <c r="G91" s="13">
        <f t="shared" si="9"/>
        <v>0</v>
      </c>
      <c r="H91" s="70"/>
      <c r="I91" s="47">
        <f t="shared" si="7"/>
        <v>0</v>
      </c>
      <c r="J91" s="71"/>
      <c r="K91" s="58"/>
      <c r="L91" s="48" t="e">
        <f t="shared" si="6"/>
        <v>#DIV/0!</v>
      </c>
    </row>
    <row r="92" spans="1:12" s="7" customFormat="1" ht="14.25" customHeight="1" hidden="1">
      <c r="A92" s="54" t="s">
        <v>115</v>
      </c>
      <c r="B92" s="95">
        <v>0</v>
      </c>
      <c r="C92" s="79"/>
      <c r="D92" s="19"/>
      <c r="E92" s="14"/>
      <c r="F92" s="19"/>
      <c r="G92" s="13">
        <f t="shared" si="9"/>
        <v>0</v>
      </c>
      <c r="H92" s="70"/>
      <c r="I92" s="47" t="e">
        <f t="shared" si="7"/>
        <v>#DIV/0!</v>
      </c>
      <c r="J92" s="71"/>
      <c r="K92" s="58"/>
      <c r="L92" s="48" t="e">
        <f t="shared" si="6"/>
        <v>#DIV/0!</v>
      </c>
    </row>
    <row r="93" spans="1:12" ht="14.25" customHeight="1" hidden="1">
      <c r="A93" s="54" t="s">
        <v>89</v>
      </c>
      <c r="B93" s="12">
        <v>0</v>
      </c>
      <c r="C93" s="18">
        <f>SUM(C94:C103)-C99</f>
        <v>0</v>
      </c>
      <c r="D93" s="18"/>
      <c r="E93" s="14"/>
      <c r="F93" s="18"/>
      <c r="G93" s="13">
        <f t="shared" si="9"/>
        <v>0</v>
      </c>
      <c r="H93" s="74"/>
      <c r="I93" s="47" t="e">
        <f t="shared" si="7"/>
        <v>#DIV/0!</v>
      </c>
      <c r="J93" s="71"/>
      <c r="K93" s="75"/>
      <c r="L93" s="48" t="e">
        <f t="shared" si="6"/>
        <v>#DIV/0!</v>
      </c>
    </row>
    <row r="94" spans="1:12" ht="14.25" customHeight="1">
      <c r="A94" s="49" t="s">
        <v>49</v>
      </c>
      <c r="B94" s="96">
        <v>0.2</v>
      </c>
      <c r="C94" s="80"/>
      <c r="D94" s="88">
        <f>SUM(D95:D103)</f>
        <v>0.01</v>
      </c>
      <c r="E94" s="12">
        <f t="shared" si="8"/>
        <v>5</v>
      </c>
      <c r="F94" s="18"/>
      <c r="G94" s="76"/>
      <c r="H94" s="74"/>
      <c r="I94" s="47">
        <f t="shared" si="7"/>
        <v>0</v>
      </c>
      <c r="J94" s="72"/>
      <c r="K94" s="75"/>
      <c r="L94" s="48" t="e">
        <f t="shared" si="6"/>
        <v>#DIV/0!</v>
      </c>
    </row>
    <row r="95" spans="1:12" ht="14.25" customHeight="1" hidden="1">
      <c r="A95" s="54" t="s">
        <v>90</v>
      </c>
      <c r="B95" s="95">
        <v>0</v>
      </c>
      <c r="C95" s="79"/>
      <c r="D95" s="31"/>
      <c r="E95" s="14"/>
      <c r="F95" s="19"/>
      <c r="G95" s="77"/>
      <c r="H95" s="70"/>
      <c r="I95" s="47" t="e">
        <f t="shared" si="7"/>
        <v>#DIV/0!</v>
      </c>
      <c r="J95" s="71"/>
      <c r="K95" s="58"/>
      <c r="L95" s="48" t="e">
        <f t="shared" si="6"/>
        <v>#DIV/0!</v>
      </c>
    </row>
    <row r="96" spans="1:12" ht="14.25" customHeight="1">
      <c r="A96" s="78" t="s">
        <v>50</v>
      </c>
      <c r="B96" s="98">
        <v>0.2</v>
      </c>
      <c r="C96" s="91"/>
      <c r="D96" s="92">
        <v>0.01</v>
      </c>
      <c r="E96" s="16">
        <f t="shared" si="8"/>
        <v>5</v>
      </c>
      <c r="F96" s="25"/>
      <c r="G96" s="93"/>
      <c r="H96" s="70"/>
      <c r="I96" s="47">
        <f t="shared" si="7"/>
        <v>0</v>
      </c>
      <c r="J96" s="71"/>
      <c r="K96" s="58"/>
      <c r="L96" s="48" t="e">
        <f t="shared" si="6"/>
        <v>#DIV/0!</v>
      </c>
    </row>
    <row r="97" spans="1:12" ht="14.25" customHeight="1" hidden="1">
      <c r="A97" s="61" t="s">
        <v>51</v>
      </c>
      <c r="B97" s="89"/>
      <c r="C97" s="89"/>
      <c r="D97" s="26"/>
      <c r="E97" s="27"/>
      <c r="F97" s="26"/>
      <c r="G97" s="90"/>
      <c r="H97" s="70"/>
      <c r="I97" s="47" t="e">
        <f t="shared" si="7"/>
        <v>#DIV/0!</v>
      </c>
      <c r="J97" s="71"/>
      <c r="K97" s="58"/>
      <c r="L97" s="48" t="e">
        <f t="shared" si="6"/>
        <v>#DIV/0!</v>
      </c>
    </row>
    <row r="98" spans="1:12" ht="14.25" customHeight="1" hidden="1">
      <c r="A98" s="54" t="s">
        <v>52</v>
      </c>
      <c r="B98" s="79"/>
      <c r="C98" s="79"/>
      <c r="D98" s="19"/>
      <c r="E98" s="14"/>
      <c r="F98" s="19"/>
      <c r="G98" s="77"/>
      <c r="H98" s="70"/>
      <c r="I98" s="47" t="e">
        <f t="shared" si="7"/>
        <v>#DIV/0!</v>
      </c>
      <c r="J98" s="71"/>
      <c r="K98" s="58"/>
      <c r="L98" s="48" t="e">
        <f t="shared" si="6"/>
        <v>#DIV/0!</v>
      </c>
    </row>
    <row r="99" spans="1:12" ht="14.25" customHeight="1" hidden="1">
      <c r="A99" s="54" t="s">
        <v>53</v>
      </c>
      <c r="B99" s="79"/>
      <c r="C99" s="79"/>
      <c r="D99" s="19"/>
      <c r="E99" s="14"/>
      <c r="F99" s="19"/>
      <c r="G99" s="77"/>
      <c r="H99" s="70"/>
      <c r="I99" s="47" t="e">
        <f t="shared" si="7"/>
        <v>#DIV/0!</v>
      </c>
      <c r="J99" s="71"/>
      <c r="K99" s="58"/>
      <c r="L99" s="48" t="e">
        <f t="shared" si="6"/>
        <v>#DIV/0!</v>
      </c>
    </row>
    <row r="100" spans="1:12" ht="14.25" customHeight="1" hidden="1">
      <c r="A100" s="54" t="s">
        <v>91</v>
      </c>
      <c r="B100" s="79"/>
      <c r="C100" s="79"/>
      <c r="D100" s="19"/>
      <c r="E100" s="14"/>
      <c r="F100" s="19"/>
      <c r="G100" s="77"/>
      <c r="H100" s="70"/>
      <c r="I100" s="47" t="e">
        <f t="shared" si="7"/>
        <v>#DIV/0!</v>
      </c>
      <c r="J100" s="71"/>
      <c r="K100" s="58"/>
      <c r="L100" s="48" t="e">
        <f t="shared" si="6"/>
        <v>#DIV/0!</v>
      </c>
    </row>
    <row r="101" spans="1:12" ht="14.25" customHeight="1" hidden="1">
      <c r="A101" s="54" t="s">
        <v>54</v>
      </c>
      <c r="B101" s="79"/>
      <c r="C101" s="79"/>
      <c r="D101" s="19"/>
      <c r="E101" s="14"/>
      <c r="F101" s="19"/>
      <c r="G101" s="77"/>
      <c r="H101" s="70"/>
      <c r="I101" s="47" t="e">
        <f t="shared" si="7"/>
        <v>#DIV/0!</v>
      </c>
      <c r="J101" s="71"/>
      <c r="K101" s="58"/>
      <c r="L101" s="48" t="e">
        <f t="shared" si="6"/>
        <v>#DIV/0!</v>
      </c>
    </row>
    <row r="102" spans="1:12" ht="14.25" customHeight="1" hidden="1">
      <c r="A102" s="54" t="s">
        <v>55</v>
      </c>
      <c r="B102" s="79"/>
      <c r="C102" s="79"/>
      <c r="D102" s="19"/>
      <c r="E102" s="14"/>
      <c r="F102" s="19"/>
      <c r="G102" s="77"/>
      <c r="H102" s="70"/>
      <c r="I102" s="47" t="e">
        <f t="shared" si="7"/>
        <v>#DIV/0!</v>
      </c>
      <c r="J102" s="71"/>
      <c r="K102" s="58"/>
      <c r="L102" s="48" t="e">
        <f t="shared" si="6"/>
        <v>#DIV/0!</v>
      </c>
    </row>
    <row r="103" spans="1:12" s="7" customFormat="1" ht="14.25" customHeight="1" hidden="1">
      <c r="A103" s="54" t="s">
        <v>92</v>
      </c>
      <c r="B103" s="79"/>
      <c r="C103" s="79"/>
      <c r="D103" s="19"/>
      <c r="E103" s="14"/>
      <c r="F103" s="19"/>
      <c r="G103" s="77"/>
      <c r="H103" s="70"/>
      <c r="I103" s="47" t="e">
        <f t="shared" si="7"/>
        <v>#DIV/0!</v>
      </c>
      <c r="J103" s="71"/>
      <c r="K103" s="58"/>
      <c r="L103" s="48" t="e">
        <f t="shared" si="6"/>
        <v>#DIV/0!</v>
      </c>
    </row>
    <row r="104" spans="1:12" ht="14.25" customHeight="1" hidden="1">
      <c r="A104" s="78" t="s">
        <v>93</v>
      </c>
      <c r="B104" s="84"/>
      <c r="C104" s="84"/>
      <c r="D104" s="84"/>
      <c r="E104" s="16"/>
      <c r="F104" s="85"/>
      <c r="G104" s="77"/>
      <c r="H104" s="58"/>
      <c r="I104" s="47" t="e">
        <f t="shared" si="7"/>
        <v>#DIV/0!</v>
      </c>
      <c r="J104" s="57"/>
      <c r="K104" s="58"/>
      <c r="L104" s="48" t="e">
        <f t="shared" si="6"/>
        <v>#DIV/0!</v>
      </c>
    </row>
    <row r="105" s="5" customFormat="1" ht="14.25" customHeight="1">
      <c r="F105" s="32"/>
    </row>
    <row r="106" s="5" customFormat="1" ht="14.25" customHeight="1">
      <c r="F106" s="32"/>
    </row>
    <row r="107" s="5" customFormat="1" ht="14.25" customHeight="1">
      <c r="F107" s="32"/>
    </row>
    <row r="108" s="5" customFormat="1" ht="14.25" customHeight="1">
      <c r="F108" s="32"/>
    </row>
    <row r="109" s="5" customFormat="1" ht="14.25" customHeight="1">
      <c r="F109" s="32"/>
    </row>
    <row r="110" s="5" customFormat="1" ht="14.25" customHeight="1">
      <c r="F110" s="32"/>
    </row>
    <row r="111" s="5" customFormat="1" ht="14.25" customHeight="1">
      <c r="F111" s="32"/>
    </row>
    <row r="112" s="5" customFormat="1" ht="14.25" customHeight="1">
      <c r="F112" s="32"/>
    </row>
    <row r="113" s="5" customFormat="1" ht="14.25" customHeight="1">
      <c r="F113" s="32"/>
    </row>
    <row r="114" s="5" customFormat="1" ht="14.25" customHeight="1">
      <c r="F114" s="32"/>
    </row>
    <row r="115" s="5" customFormat="1" ht="14.25" customHeight="1">
      <c r="F115" s="32"/>
    </row>
    <row r="116" s="5" customFormat="1" ht="14.25" customHeight="1">
      <c r="F116" s="32"/>
    </row>
    <row r="117" s="5" customFormat="1" ht="14.25" customHeight="1">
      <c r="F117" s="32"/>
    </row>
    <row r="118" s="5" customFormat="1" ht="14.25" customHeight="1">
      <c r="F118" s="32"/>
    </row>
    <row r="119" s="5" customFormat="1" ht="14.25" customHeight="1">
      <c r="F119" s="32"/>
    </row>
    <row r="120" s="5" customFormat="1" ht="14.25" customHeight="1">
      <c r="F120" s="32"/>
    </row>
    <row r="121" s="5" customFormat="1" ht="14.25" customHeight="1">
      <c r="F121" s="32"/>
    </row>
    <row r="122" s="5" customFormat="1" ht="14.25" customHeight="1">
      <c r="F122" s="32"/>
    </row>
    <row r="123" s="5" customFormat="1" ht="14.25" customHeight="1">
      <c r="F123" s="32"/>
    </row>
    <row r="124" s="5" customFormat="1" ht="14.25" customHeight="1">
      <c r="F124" s="32"/>
    </row>
    <row r="125" s="5" customFormat="1" ht="14.25" customHeight="1">
      <c r="F125" s="32"/>
    </row>
    <row r="126" s="5" customFormat="1" ht="14.25" customHeight="1">
      <c r="F126" s="32"/>
    </row>
    <row r="127" s="5" customFormat="1" ht="14.25" customHeight="1">
      <c r="F127" s="32"/>
    </row>
    <row r="128" s="5" customFormat="1" ht="14.25" customHeight="1">
      <c r="F128" s="32"/>
    </row>
    <row r="129" s="5" customFormat="1" ht="14.25" customHeight="1">
      <c r="F129" s="32"/>
    </row>
    <row r="130" s="5" customFormat="1" ht="14.25" customHeight="1">
      <c r="F130" s="32"/>
    </row>
    <row r="131" s="5" customFormat="1" ht="14.25" customHeight="1">
      <c r="F131" s="32"/>
    </row>
    <row r="132" s="5" customFormat="1" ht="14.25" customHeight="1">
      <c r="F132" s="32"/>
    </row>
    <row r="133" s="5" customFormat="1" ht="14.25" customHeight="1">
      <c r="F133" s="32"/>
    </row>
    <row r="134" s="5" customFormat="1" ht="14.25" customHeight="1">
      <c r="F134" s="32"/>
    </row>
    <row r="135" s="5" customFormat="1" ht="14.25" customHeight="1">
      <c r="F135" s="32"/>
    </row>
    <row r="136" s="5" customFormat="1" ht="14.25" customHeight="1">
      <c r="F136" s="32"/>
    </row>
    <row r="137" s="5" customFormat="1" ht="14.25" customHeight="1">
      <c r="F137" s="32"/>
    </row>
    <row r="138" s="5" customFormat="1" ht="14.25" customHeight="1">
      <c r="F138" s="32"/>
    </row>
    <row r="139" s="5" customFormat="1" ht="14.25" customHeight="1">
      <c r="F139" s="32"/>
    </row>
    <row r="140" s="5" customFormat="1" ht="14.25" customHeight="1">
      <c r="F140" s="32"/>
    </row>
    <row r="141" s="5" customFormat="1" ht="14.25" customHeight="1">
      <c r="F141" s="32"/>
    </row>
    <row r="142" s="5" customFormat="1" ht="14.25" customHeight="1">
      <c r="F142" s="32"/>
    </row>
    <row r="143" s="5" customFormat="1" ht="14.25" customHeight="1">
      <c r="F143" s="32"/>
    </row>
    <row r="144" s="5" customFormat="1" ht="14.25" customHeight="1">
      <c r="F144" s="32"/>
    </row>
    <row r="145" s="5" customFormat="1" ht="14.25" customHeight="1">
      <c r="F145" s="32"/>
    </row>
    <row r="146" s="5" customFormat="1" ht="14.25" customHeight="1">
      <c r="F146" s="32"/>
    </row>
    <row r="147" s="5" customFormat="1" ht="14.25" customHeight="1">
      <c r="F147" s="32"/>
    </row>
    <row r="148" s="5" customFormat="1" ht="14.25" customHeight="1">
      <c r="F148" s="32"/>
    </row>
    <row r="149" s="5" customFormat="1" ht="14.25" customHeight="1">
      <c r="F149" s="32"/>
    </row>
    <row r="150" s="5" customFormat="1" ht="14.25" customHeight="1">
      <c r="F150" s="32"/>
    </row>
    <row r="151" s="5" customFormat="1" ht="14.25" customHeight="1">
      <c r="F151" s="32"/>
    </row>
    <row r="152" s="5" customFormat="1" ht="14.25" customHeight="1">
      <c r="F152" s="32"/>
    </row>
    <row r="153" s="5" customFormat="1" ht="14.25" customHeight="1">
      <c r="F153" s="32"/>
    </row>
    <row r="154" s="5" customFormat="1" ht="14.25" customHeight="1">
      <c r="F154" s="32"/>
    </row>
    <row r="155" s="5" customFormat="1" ht="14.25" customHeight="1">
      <c r="F155" s="32"/>
    </row>
    <row r="156" s="5" customFormat="1" ht="14.25" customHeight="1">
      <c r="F156" s="32"/>
    </row>
    <row r="157" s="5" customFormat="1" ht="14.25" customHeight="1">
      <c r="F157" s="32"/>
    </row>
    <row r="158" s="5" customFormat="1" ht="14.25" customHeight="1">
      <c r="F158" s="32"/>
    </row>
    <row r="159" s="5" customFormat="1" ht="14.25" customHeight="1">
      <c r="F159" s="32"/>
    </row>
    <row r="160" s="5" customFormat="1" ht="14.25" customHeight="1">
      <c r="F160" s="32"/>
    </row>
    <row r="161" s="5" customFormat="1" ht="14.25" customHeight="1">
      <c r="F161" s="32"/>
    </row>
    <row r="162" s="5" customFormat="1" ht="14.25" customHeight="1">
      <c r="F162" s="32"/>
    </row>
    <row r="163" s="5" customFormat="1" ht="14.25" customHeight="1">
      <c r="F163" s="32"/>
    </row>
    <row r="164" s="5" customFormat="1" ht="14.25" customHeight="1">
      <c r="F164" s="32"/>
    </row>
    <row r="165" s="5" customFormat="1" ht="14.25" customHeight="1">
      <c r="F165" s="32"/>
    </row>
    <row r="166" s="5" customFormat="1" ht="14.25" customHeight="1">
      <c r="F166" s="32"/>
    </row>
    <row r="167" s="5" customFormat="1" ht="13.5">
      <c r="F167" s="32"/>
    </row>
    <row r="168" s="5" customFormat="1" ht="13.5">
      <c r="F168" s="32"/>
    </row>
    <row r="169" s="5" customFormat="1" ht="13.5">
      <c r="F169" s="32"/>
    </row>
    <row r="170" s="5" customFormat="1" ht="13.5">
      <c r="F170" s="32"/>
    </row>
    <row r="171" s="5" customFormat="1" ht="13.5">
      <c r="F171" s="32"/>
    </row>
    <row r="172" s="5" customFormat="1" ht="13.5">
      <c r="F172" s="32"/>
    </row>
    <row r="173" s="5" customFormat="1" ht="13.5">
      <c r="F173" s="32"/>
    </row>
    <row r="174" s="5" customFormat="1" ht="13.5">
      <c r="F174" s="32"/>
    </row>
    <row r="175" s="5" customFormat="1" ht="13.5">
      <c r="F175" s="32"/>
    </row>
    <row r="176" s="5" customFormat="1" ht="13.5">
      <c r="F176" s="32"/>
    </row>
    <row r="177" s="5" customFormat="1" ht="13.5">
      <c r="F177" s="32"/>
    </row>
    <row r="178" s="5" customFormat="1" ht="13.5">
      <c r="F178" s="32"/>
    </row>
    <row r="179" s="5" customFormat="1" ht="13.5">
      <c r="F179" s="32"/>
    </row>
    <row r="180" s="5" customFormat="1" ht="13.5">
      <c r="F180" s="32"/>
    </row>
    <row r="181" s="5" customFormat="1" ht="13.5">
      <c r="F181" s="32"/>
    </row>
    <row r="182" s="5" customFormat="1" ht="13.5">
      <c r="F182" s="32"/>
    </row>
    <row r="183" s="5" customFormat="1" ht="13.5">
      <c r="F183" s="32"/>
    </row>
    <row r="184" s="5" customFormat="1" ht="13.5">
      <c r="F184" s="32"/>
    </row>
    <row r="185" s="5" customFormat="1" ht="13.5">
      <c r="A185" s="33"/>
    </row>
    <row r="186" s="5" customFormat="1" ht="13.5"/>
    <row r="187" s="5" customFormat="1" ht="13.5"/>
    <row r="188" s="5" customFormat="1" ht="13.5"/>
    <row r="189" s="5" customFormat="1" ht="13.5"/>
    <row r="190" s="5" customFormat="1" ht="13.5"/>
    <row r="191" s="5" customFormat="1" ht="13.5"/>
    <row r="192" s="5" customFormat="1" ht="13.5"/>
    <row r="193" s="5" customFormat="1" ht="13.5"/>
    <row r="194" s="5" customFormat="1" ht="13.5"/>
    <row r="195" s="5" customFormat="1" ht="13.5"/>
    <row r="196" s="5" customFormat="1" ht="13.5"/>
    <row r="197" s="5" customFormat="1" ht="13.5"/>
    <row r="198" s="5" customFormat="1" ht="13.5"/>
    <row r="199" s="5" customFormat="1" ht="13.5"/>
    <row r="200" s="5" customFormat="1" ht="13.5"/>
    <row r="201" s="5" customFormat="1" ht="13.5"/>
    <row r="202" s="5" customFormat="1" ht="13.5"/>
    <row r="203" s="5" customFormat="1" ht="13.5"/>
    <row r="204" s="5" customFormat="1" ht="13.5"/>
    <row r="205" s="5" customFormat="1" ht="13.5"/>
    <row r="206" s="5" customFormat="1" ht="13.5"/>
    <row r="207" s="5" customFormat="1" ht="13.5"/>
    <row r="208" s="5" customFormat="1" ht="13.5"/>
    <row r="209" s="5" customFormat="1" ht="13.5"/>
    <row r="210" s="5" customFormat="1" ht="13.5"/>
    <row r="211" s="5" customFormat="1" ht="13.5"/>
    <row r="212" s="5" customFormat="1" ht="13.5"/>
    <row r="213" s="5" customFormat="1" ht="13.5"/>
    <row r="214" s="5" customFormat="1" ht="13.5"/>
    <row r="215" s="5" customFormat="1" ht="13.5"/>
    <row r="216" s="5" customFormat="1" ht="13.5"/>
    <row r="217" s="5" customFormat="1" ht="13.5"/>
    <row r="218" s="5" customFormat="1" ht="13.5"/>
    <row r="219" s="5" customFormat="1" ht="13.5"/>
    <row r="220" s="5" customFormat="1" ht="13.5"/>
    <row r="221" s="5" customFormat="1" ht="13.5"/>
    <row r="222" s="5" customFormat="1" ht="13.5"/>
    <row r="223" s="5" customFormat="1" ht="13.5"/>
    <row r="224" s="5" customFormat="1" ht="13.5"/>
    <row r="225" s="5" customFormat="1" ht="13.5"/>
    <row r="226" s="5" customFormat="1" ht="13.5"/>
    <row r="227" s="5" customFormat="1" ht="13.5"/>
    <row r="228" s="5" customFormat="1" ht="13.5"/>
    <row r="229" s="5" customFormat="1" ht="13.5"/>
    <row r="230" s="5" customFormat="1" ht="13.5"/>
    <row r="231" s="5" customFormat="1" ht="13.5"/>
    <row r="232" s="5" customFormat="1" ht="13.5"/>
    <row r="233" s="5" customFormat="1" ht="13.5"/>
    <row r="234" s="5" customFormat="1" ht="13.5"/>
    <row r="235" s="5" customFormat="1" ht="13.5"/>
    <row r="236" s="5" customFormat="1" ht="13.5"/>
    <row r="237" s="5" customFormat="1" ht="13.5"/>
    <row r="238" s="5" customFormat="1" ht="13.5"/>
    <row r="239" s="5" customFormat="1" ht="13.5"/>
    <row r="240" s="5" customFormat="1" ht="13.5"/>
    <row r="241" s="5" customFormat="1" ht="13.5"/>
    <row r="242" s="5" customFormat="1" ht="13.5"/>
    <row r="243" s="5" customFormat="1" ht="13.5"/>
    <row r="244" s="5" customFormat="1" ht="13.5"/>
    <row r="245" s="5" customFormat="1" ht="13.5"/>
    <row r="246" s="5" customFormat="1" ht="13.5"/>
    <row r="247" s="5" customFormat="1" ht="13.5"/>
    <row r="248" s="5" customFormat="1" ht="13.5"/>
    <row r="249" s="5" customFormat="1" ht="13.5"/>
    <row r="250" s="5" customFormat="1" ht="13.5">
      <c r="F250" s="32"/>
    </row>
    <row r="251" s="5" customFormat="1" ht="13.5"/>
    <row r="252" s="5" customFormat="1" ht="13.5"/>
    <row r="253" s="5" customFormat="1" ht="13.5"/>
    <row r="254" s="5" customFormat="1" ht="13.5"/>
    <row r="255" s="5" customFormat="1" ht="13.5"/>
    <row r="256" s="5" customFormat="1" ht="13.5"/>
    <row r="257" s="5" customFormat="1" ht="13.5"/>
    <row r="258" s="5" customFormat="1" ht="13.5"/>
    <row r="259" s="5" customFormat="1" ht="13.5"/>
    <row r="260" s="5" customFormat="1" ht="13.5"/>
    <row r="261" s="5" customFormat="1" ht="13.5"/>
    <row r="262" s="5" customFormat="1" ht="13.5"/>
    <row r="263" s="5" customFormat="1" ht="13.5"/>
    <row r="264" s="5" customFormat="1" ht="13.5"/>
    <row r="265" s="5" customFormat="1" ht="13.5"/>
    <row r="266" s="5" customFormat="1" ht="13.5"/>
    <row r="267" s="5" customFormat="1" ht="13.5"/>
    <row r="268" s="5" customFormat="1" ht="13.5"/>
    <row r="269" s="5" customFormat="1" ht="13.5"/>
    <row r="270" s="5" customFormat="1" ht="13.5"/>
    <row r="271" s="5" customFormat="1" ht="13.5"/>
    <row r="272" s="5" customFormat="1" ht="13.5"/>
    <row r="273" s="5" customFormat="1" ht="13.5"/>
    <row r="274" s="5" customFormat="1" ht="13.5"/>
    <row r="275" s="5" customFormat="1" ht="13.5"/>
    <row r="276" s="5" customFormat="1" ht="13.5"/>
    <row r="277" s="5" customFormat="1" ht="13.5"/>
    <row r="278" s="5" customFormat="1" ht="13.5"/>
    <row r="279" s="5" customFormat="1" ht="13.5"/>
    <row r="280" s="5" customFormat="1" ht="13.5"/>
    <row r="281" s="5" customFormat="1" ht="13.5"/>
    <row r="282" s="5" customFormat="1" ht="13.5"/>
    <row r="283" s="5" customFormat="1" ht="13.5"/>
    <row r="284" s="5" customFormat="1" ht="13.5"/>
    <row r="285" s="5" customFormat="1" ht="13.5"/>
    <row r="286" s="5" customFormat="1" ht="13.5"/>
    <row r="287" s="5" customFormat="1" ht="13.5"/>
    <row r="288" s="5" customFormat="1" ht="13.5"/>
    <row r="289" s="5" customFormat="1" ht="13.5"/>
    <row r="290" s="5" customFormat="1" ht="13.5"/>
    <row r="291" s="5" customFormat="1" ht="13.5"/>
    <row r="292" s="5" customFormat="1" ht="13.5"/>
    <row r="293" s="5" customFormat="1" ht="13.5"/>
    <row r="294" s="5" customFormat="1" ht="13.5"/>
    <row r="295" s="5" customFormat="1" ht="13.5"/>
    <row r="296" s="5" customFormat="1" ht="13.5"/>
    <row r="297" s="5" customFormat="1" ht="13.5"/>
    <row r="298" s="5" customFormat="1" ht="13.5"/>
    <row r="299" s="5" customFormat="1" ht="13.5"/>
    <row r="300" s="5" customFormat="1" ht="13.5"/>
    <row r="301" s="5" customFormat="1" ht="13.5"/>
    <row r="302" s="5" customFormat="1" ht="13.5"/>
    <row r="303" s="5" customFormat="1" ht="13.5"/>
    <row r="304" s="5" customFormat="1" ht="13.5"/>
    <row r="305" s="5" customFormat="1" ht="13.5"/>
    <row r="306" s="5" customFormat="1" ht="13.5"/>
    <row r="307" s="5" customFormat="1" ht="13.5"/>
    <row r="308" s="5" customFormat="1" ht="13.5"/>
    <row r="309" s="5" customFormat="1" ht="13.5"/>
    <row r="310" s="5" customFormat="1" ht="13.5"/>
    <row r="311" s="5" customFormat="1" ht="13.5"/>
    <row r="312" s="5" customFormat="1" ht="13.5"/>
    <row r="313" s="5" customFormat="1" ht="13.5"/>
    <row r="314" s="5" customFormat="1" ht="13.5"/>
    <row r="315" s="5" customFormat="1" ht="13.5"/>
    <row r="316" s="5" customFormat="1" ht="13.5"/>
    <row r="317" s="5" customFormat="1" ht="13.5"/>
    <row r="318" s="5" customFormat="1" ht="13.5"/>
    <row r="319" s="5" customFormat="1" ht="13.5"/>
    <row r="320" s="5" customFormat="1" ht="13.5"/>
    <row r="321" s="5" customFormat="1" ht="13.5"/>
    <row r="322" s="5" customFormat="1" ht="13.5"/>
    <row r="323" s="5" customFormat="1" ht="13.5"/>
    <row r="324" s="5" customFormat="1" ht="13.5"/>
    <row r="325" s="5" customFormat="1" ht="13.5"/>
    <row r="326" s="5" customFormat="1" ht="13.5"/>
    <row r="327" s="5" customFormat="1" ht="13.5"/>
    <row r="328" s="5" customFormat="1" ht="13.5"/>
    <row r="329" s="5" customFormat="1" ht="13.5"/>
    <row r="330" s="5" customFormat="1" ht="13.5"/>
    <row r="331" s="5" customFormat="1" ht="13.5"/>
    <row r="332" s="5" customFormat="1" ht="13.5"/>
    <row r="333" s="5" customFormat="1" ht="13.5"/>
    <row r="334" s="5" customFormat="1" ht="13.5"/>
    <row r="335" s="5" customFormat="1" ht="13.5"/>
    <row r="336" s="5" customFormat="1" ht="13.5"/>
    <row r="337" s="5" customFormat="1" ht="13.5"/>
    <row r="338" s="5" customFormat="1" ht="13.5"/>
    <row r="339" s="5" customFormat="1" ht="13.5"/>
    <row r="340" s="5" customFormat="1" ht="13.5"/>
    <row r="341" s="5" customFormat="1" ht="13.5"/>
    <row r="342" s="5" customFormat="1" ht="13.5"/>
    <row r="343" s="5" customFormat="1" ht="13.5"/>
    <row r="344" s="5" customFormat="1" ht="13.5"/>
    <row r="345" s="5" customFormat="1" ht="13.5"/>
    <row r="346" s="5" customFormat="1" ht="13.5"/>
    <row r="347" s="5" customFormat="1" ht="13.5"/>
    <row r="348" ht="13.5">
      <c r="A348" s="28"/>
    </row>
    <row r="349" ht="13.5">
      <c r="A349" s="28"/>
    </row>
    <row r="350" ht="13.5">
      <c r="A350" s="28"/>
    </row>
    <row r="351" ht="13.5">
      <c r="A351" s="28"/>
    </row>
    <row r="352" ht="13.5">
      <c r="A352" s="28"/>
    </row>
    <row r="353" ht="13.5">
      <c r="A353" s="28"/>
    </row>
    <row r="354" ht="13.5">
      <c r="A354" s="28"/>
    </row>
    <row r="355" ht="13.5">
      <c r="A355" s="28"/>
    </row>
    <row r="356" ht="13.5">
      <c r="A356" s="28"/>
    </row>
    <row r="357" ht="13.5">
      <c r="A357" s="28"/>
    </row>
    <row r="358" ht="13.5">
      <c r="A358" s="28"/>
    </row>
    <row r="359" ht="13.5">
      <c r="A359" s="28"/>
    </row>
    <row r="360" ht="13.5">
      <c r="A360" s="28"/>
    </row>
    <row r="361" ht="13.5">
      <c r="A361" s="28"/>
    </row>
    <row r="362" ht="13.5">
      <c r="A362" s="28"/>
    </row>
    <row r="363" ht="13.5">
      <c r="A363" s="28"/>
    </row>
    <row r="364" ht="13.5">
      <c r="A364" s="28"/>
    </row>
    <row r="365" ht="13.5">
      <c r="A365" s="28"/>
    </row>
    <row r="366" ht="13.5">
      <c r="A366" s="28"/>
    </row>
    <row r="367" ht="13.5">
      <c r="A367" s="28"/>
    </row>
    <row r="368" ht="13.5">
      <c r="A368" s="28"/>
    </row>
    <row r="369" ht="13.5">
      <c r="A369" s="28"/>
    </row>
    <row r="370" ht="13.5">
      <c r="A370" s="28"/>
    </row>
    <row r="371" ht="13.5">
      <c r="A371" s="28"/>
    </row>
    <row r="372" ht="13.5">
      <c r="A372" s="28"/>
    </row>
    <row r="373" ht="13.5">
      <c r="A373" s="28"/>
    </row>
    <row r="374" ht="13.5">
      <c r="A374" s="28"/>
    </row>
    <row r="375" ht="13.5">
      <c r="A375" s="28"/>
    </row>
    <row r="376" ht="13.5">
      <c r="A376" s="28"/>
    </row>
    <row r="377" ht="13.5">
      <c r="A377" s="28"/>
    </row>
    <row r="378" ht="13.5">
      <c r="A378" s="28"/>
    </row>
    <row r="379" ht="13.5">
      <c r="A379" s="28"/>
    </row>
    <row r="380" ht="13.5">
      <c r="A380" s="28"/>
    </row>
    <row r="381" ht="13.5">
      <c r="A381" s="28"/>
    </row>
    <row r="382" ht="13.5">
      <c r="A382" s="28"/>
    </row>
    <row r="383" ht="13.5">
      <c r="A383" s="28"/>
    </row>
    <row r="384" ht="13.5">
      <c r="A384" s="28"/>
    </row>
    <row r="385" ht="13.5">
      <c r="A385" s="28"/>
    </row>
    <row r="386" ht="13.5">
      <c r="A386" s="28"/>
    </row>
    <row r="387" ht="13.5">
      <c r="A387" s="28"/>
    </row>
    <row r="388" ht="13.5">
      <c r="A388" s="28"/>
    </row>
    <row r="389" ht="13.5">
      <c r="A389" s="28"/>
    </row>
    <row r="390" ht="13.5">
      <c r="A390" s="28"/>
    </row>
    <row r="391" ht="13.5">
      <c r="A391" s="28"/>
    </row>
    <row r="392" ht="13.5">
      <c r="A392" s="28"/>
    </row>
    <row r="393" ht="13.5">
      <c r="A393" s="28"/>
    </row>
    <row r="394" ht="13.5">
      <c r="A394" s="28"/>
    </row>
    <row r="395" ht="13.5">
      <c r="A395" s="28"/>
    </row>
    <row r="396" ht="13.5">
      <c r="A396" s="28"/>
    </row>
    <row r="397" ht="13.5">
      <c r="A397" s="28"/>
    </row>
    <row r="398" ht="13.5">
      <c r="A398" s="28"/>
    </row>
    <row r="399" ht="13.5">
      <c r="A399" s="28"/>
    </row>
    <row r="400" ht="13.5">
      <c r="A400" s="28"/>
    </row>
    <row r="401" ht="13.5">
      <c r="A401" s="28"/>
    </row>
    <row r="402" ht="13.5">
      <c r="A402" s="28"/>
    </row>
    <row r="403" ht="13.5">
      <c r="A403" s="28"/>
    </row>
    <row r="404" ht="13.5">
      <c r="A404" s="28"/>
    </row>
    <row r="405" ht="13.5">
      <c r="A405" s="28"/>
    </row>
    <row r="406" ht="13.5">
      <c r="A406" s="28"/>
    </row>
    <row r="407" ht="13.5">
      <c r="A407" s="28"/>
    </row>
    <row r="408" ht="13.5">
      <c r="A408" s="28"/>
    </row>
    <row r="409" ht="13.5">
      <c r="A409" s="28"/>
    </row>
    <row r="410" ht="13.5">
      <c r="A410" s="28"/>
    </row>
    <row r="411" ht="13.5">
      <c r="A411" s="28"/>
    </row>
    <row r="412" ht="13.5">
      <c r="A412" s="28"/>
    </row>
    <row r="413" ht="13.5">
      <c r="A413" s="28"/>
    </row>
    <row r="414" ht="13.5">
      <c r="A414" s="28"/>
    </row>
    <row r="415" ht="13.5">
      <c r="A415" s="28"/>
    </row>
    <row r="416" ht="13.5">
      <c r="A416" s="28"/>
    </row>
    <row r="417" ht="13.5">
      <c r="A417" s="28"/>
    </row>
    <row r="418" ht="13.5">
      <c r="A418" s="28"/>
    </row>
    <row r="419" ht="13.5">
      <c r="A419" s="28"/>
    </row>
    <row r="420" ht="13.5">
      <c r="A420" s="28"/>
    </row>
    <row r="421" ht="13.5">
      <c r="A421" s="28"/>
    </row>
    <row r="422" ht="13.5">
      <c r="A422" s="28"/>
    </row>
    <row r="423" ht="13.5">
      <c r="A423" s="28"/>
    </row>
    <row r="424" ht="13.5">
      <c r="A424" s="28"/>
    </row>
    <row r="425" ht="13.5">
      <c r="A425" s="28"/>
    </row>
    <row r="426" ht="13.5">
      <c r="A426" s="28"/>
    </row>
    <row r="427" ht="13.5">
      <c r="A427" s="28"/>
    </row>
    <row r="428" ht="13.5">
      <c r="A428" s="28"/>
    </row>
    <row r="429" ht="13.5">
      <c r="A429" s="28"/>
    </row>
    <row r="430" ht="13.5">
      <c r="A430" s="28"/>
    </row>
    <row r="431" ht="13.5">
      <c r="A431" s="28"/>
    </row>
    <row r="432" ht="13.5">
      <c r="A432" s="28"/>
    </row>
    <row r="433" ht="13.5">
      <c r="A433" s="28"/>
    </row>
    <row r="434" ht="13.5">
      <c r="A434" s="28"/>
    </row>
    <row r="435" ht="13.5">
      <c r="A435" s="28"/>
    </row>
    <row r="436" ht="13.5">
      <c r="A436" s="28"/>
    </row>
    <row r="437" ht="13.5">
      <c r="A437" s="28"/>
    </row>
    <row r="438" ht="13.5">
      <c r="A438" s="28"/>
    </row>
    <row r="439" ht="13.5">
      <c r="A439" s="28"/>
    </row>
    <row r="440" ht="13.5">
      <c r="A440" s="28"/>
    </row>
    <row r="441" ht="13.5">
      <c r="A441" s="28"/>
    </row>
    <row r="442" ht="13.5">
      <c r="A442" s="28"/>
    </row>
    <row r="443" ht="13.5">
      <c r="A443" s="28"/>
    </row>
    <row r="444" ht="13.5">
      <c r="A444" s="28"/>
    </row>
    <row r="445" ht="13.5">
      <c r="A445" s="28"/>
    </row>
    <row r="446" ht="13.5">
      <c r="A446" s="28"/>
    </row>
    <row r="447" ht="13.5">
      <c r="A447" s="28"/>
    </row>
    <row r="448" ht="13.5">
      <c r="A448" s="28"/>
    </row>
    <row r="449" ht="13.5">
      <c r="A449" s="28"/>
    </row>
    <row r="450" ht="13.5">
      <c r="A450" s="28"/>
    </row>
    <row r="451" ht="13.5">
      <c r="A451" s="28"/>
    </row>
    <row r="452" ht="13.5">
      <c r="A452" s="28"/>
    </row>
    <row r="453" ht="13.5">
      <c r="A453" s="28"/>
    </row>
    <row r="454" ht="13.5">
      <c r="A454" s="28"/>
    </row>
    <row r="455" ht="13.5">
      <c r="A455" s="28"/>
    </row>
    <row r="456" ht="13.5">
      <c r="A456" s="28"/>
    </row>
    <row r="457" ht="13.5">
      <c r="A457" s="28"/>
    </row>
    <row r="458" ht="13.5">
      <c r="A458" s="28"/>
    </row>
    <row r="459" ht="13.5">
      <c r="A459" s="28"/>
    </row>
    <row r="460" ht="13.5">
      <c r="A460" s="28"/>
    </row>
    <row r="461" ht="13.5">
      <c r="A461" s="28"/>
    </row>
    <row r="462" ht="13.5">
      <c r="A462" s="28"/>
    </row>
    <row r="463" ht="13.5">
      <c r="A463" s="28"/>
    </row>
    <row r="464" ht="13.5">
      <c r="A464" s="28"/>
    </row>
    <row r="465" ht="13.5">
      <c r="A465" s="28"/>
    </row>
    <row r="466" ht="13.5">
      <c r="A466" s="28"/>
    </row>
    <row r="467" ht="13.5">
      <c r="A467" s="28"/>
    </row>
    <row r="468" ht="13.5">
      <c r="A468" s="28"/>
    </row>
    <row r="469" ht="13.5">
      <c r="A469" s="28"/>
    </row>
    <row r="470" ht="13.5">
      <c r="A470" s="28"/>
    </row>
    <row r="471" ht="13.5">
      <c r="A471" s="28"/>
    </row>
    <row r="472" ht="13.5">
      <c r="A472" s="28"/>
    </row>
    <row r="473" ht="13.5">
      <c r="A473" s="28"/>
    </row>
    <row r="474" ht="13.5">
      <c r="A474" s="28"/>
    </row>
    <row r="475" ht="13.5">
      <c r="A475" s="28"/>
    </row>
    <row r="476" ht="13.5">
      <c r="A476" s="28"/>
    </row>
    <row r="477" ht="13.5">
      <c r="A477" s="28"/>
    </row>
    <row r="478" ht="13.5">
      <c r="A478" s="28"/>
    </row>
    <row r="479" ht="13.5">
      <c r="A479" s="28"/>
    </row>
    <row r="480" ht="13.5">
      <c r="A480" s="28"/>
    </row>
    <row r="481" ht="13.5">
      <c r="A481" s="28"/>
    </row>
    <row r="482" ht="13.5">
      <c r="A482" s="28"/>
    </row>
    <row r="483" ht="13.5">
      <c r="A483" s="28"/>
    </row>
    <row r="484" ht="13.5">
      <c r="A484" s="28"/>
    </row>
  </sheetData>
  <sheetProtection/>
  <mergeCells count="16">
    <mergeCell ref="A1:G1"/>
    <mergeCell ref="B4:B6"/>
    <mergeCell ref="D5:D6"/>
    <mergeCell ref="E5:E6"/>
    <mergeCell ref="F5:F6"/>
    <mergeCell ref="G5:G6"/>
    <mergeCell ref="A4:A6"/>
    <mergeCell ref="D4:G4"/>
    <mergeCell ref="C4:C6"/>
    <mergeCell ref="A2:G2"/>
    <mergeCell ref="H4:H6"/>
    <mergeCell ref="I4:I6"/>
    <mergeCell ref="J4:L4"/>
    <mergeCell ref="J5:J6"/>
    <mergeCell ref="K5:K6"/>
    <mergeCell ref="L5:L6"/>
  </mergeCells>
  <printOptions horizontalCentered="1"/>
  <pageMargins left="0.7480314960629921" right="0.7480314960629921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3"/>
  <sheetViews>
    <sheetView showZero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45" sqref="E45"/>
    </sheetView>
  </sheetViews>
  <sheetFormatPr defaultColWidth="9.00390625" defaultRowHeight="12.75"/>
  <cols>
    <col min="1" max="1" width="29.00390625" style="3" customWidth="1"/>
    <col min="2" max="2" width="14.625" style="3" customWidth="1"/>
    <col min="3" max="3" width="9.375" style="3" customWidth="1"/>
    <col min="4" max="4" width="11.00390625" style="3" customWidth="1"/>
    <col min="5" max="5" width="8.375" style="3" customWidth="1"/>
    <col min="6" max="6" width="9.875" style="3" customWidth="1"/>
    <col min="7" max="7" width="15.375" style="3" customWidth="1"/>
    <col min="8" max="8" width="9.50390625" style="3" customWidth="1"/>
    <col min="9" max="9" width="10.625" style="3" customWidth="1"/>
    <col min="10" max="11" width="9.50390625" style="3" customWidth="1"/>
    <col min="12" max="16384" width="8.875" style="4" customWidth="1"/>
  </cols>
  <sheetData>
    <row r="1" spans="1:11" s="1" customFormat="1" ht="16.5" customHeight="1">
      <c r="A1" s="141" t="s">
        <v>104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s="1" customFormat="1" ht="16.5" customHeight="1">
      <c r="A2" s="141" t="str">
        <f>подкормка!A2</f>
        <v>по состоянию на 24 марта 2017 г.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7" s="3" customFormat="1" ht="12.75" customHeight="1">
      <c r="A3" s="2"/>
      <c r="B3" s="2"/>
      <c r="C3" s="9"/>
      <c r="D3" s="9"/>
      <c r="E3" s="9"/>
      <c r="F3" s="9"/>
      <c r="G3" s="9"/>
    </row>
    <row r="4" spans="1:7" s="3" customFormat="1" ht="1.5" customHeight="1" hidden="1">
      <c r="A4" s="2"/>
      <c r="B4" s="2"/>
      <c r="C4" s="9"/>
      <c r="D4" s="9"/>
      <c r="E4" s="9"/>
      <c r="F4" s="9"/>
      <c r="G4" s="9"/>
    </row>
    <row r="5" spans="1:7" s="3" customFormat="1" ht="1.5" customHeight="1" hidden="1">
      <c r="A5" s="2"/>
      <c r="B5" s="2"/>
      <c r="C5" s="9"/>
      <c r="D5" s="9"/>
      <c r="E5" s="9"/>
      <c r="F5" s="9"/>
      <c r="G5" s="9"/>
    </row>
    <row r="6" spans="1:7" s="3" customFormat="1" ht="1.5" customHeight="1" hidden="1">
      <c r="A6" s="2"/>
      <c r="B6" s="2"/>
      <c r="C6" s="9"/>
      <c r="D6" s="9"/>
      <c r="E6" s="9"/>
      <c r="F6" s="9"/>
      <c r="G6" s="9"/>
    </row>
    <row r="7" spans="1:7" s="3" customFormat="1" ht="1.5" customHeight="1" hidden="1">
      <c r="A7" s="2"/>
      <c r="B7" s="2"/>
      <c r="C7" s="9"/>
      <c r="D7" s="9"/>
      <c r="E7" s="9"/>
      <c r="F7" s="9"/>
      <c r="G7" s="9"/>
    </row>
    <row r="8" spans="1:7" s="3" customFormat="1" ht="7.5" customHeight="1" hidden="1">
      <c r="A8" s="2"/>
      <c r="B8" s="2"/>
      <c r="C8" s="9"/>
      <c r="D8" s="9"/>
      <c r="E8" s="9"/>
      <c r="F8" s="9"/>
      <c r="G8" s="9"/>
    </row>
    <row r="9" spans="1:11" s="3" customFormat="1" ht="28.5" customHeight="1">
      <c r="A9" s="142" t="s">
        <v>94</v>
      </c>
      <c r="B9" s="143" t="s">
        <v>116</v>
      </c>
      <c r="C9" s="142" t="s">
        <v>99</v>
      </c>
      <c r="D9" s="142"/>
      <c r="E9" s="142"/>
      <c r="F9" s="145"/>
      <c r="G9" s="143" t="s">
        <v>120</v>
      </c>
      <c r="H9" s="142" t="s">
        <v>103</v>
      </c>
      <c r="I9" s="142"/>
      <c r="J9" s="142"/>
      <c r="K9" s="142"/>
    </row>
    <row r="10" spans="1:11" s="3" customFormat="1" ht="46.5" customHeight="1">
      <c r="A10" s="142"/>
      <c r="B10" s="144"/>
      <c r="C10" s="8" t="s">
        <v>117</v>
      </c>
      <c r="D10" s="8" t="s">
        <v>106</v>
      </c>
      <c r="E10" s="8" t="s">
        <v>118</v>
      </c>
      <c r="F10" s="17" t="s">
        <v>119</v>
      </c>
      <c r="G10" s="144"/>
      <c r="H10" s="8" t="s">
        <v>117</v>
      </c>
      <c r="I10" s="8" t="s">
        <v>106</v>
      </c>
      <c r="J10" s="8" t="s">
        <v>118</v>
      </c>
      <c r="K10" s="8" t="s">
        <v>119</v>
      </c>
    </row>
    <row r="11" spans="1:11" s="34" customFormat="1" ht="13.5">
      <c r="A11" s="99" t="s">
        <v>0</v>
      </c>
      <c r="B11" s="100">
        <v>52681.2</v>
      </c>
      <c r="C11" s="101">
        <f>C12+C31+C42+C51+C59+C74+C81+C98</f>
        <v>679.6</v>
      </c>
      <c r="D11" s="101">
        <f>IF(C11&gt;0,C11/B11*100,"")</f>
        <v>1.3</v>
      </c>
      <c r="E11" s="101">
        <v>773.2</v>
      </c>
      <c r="F11" s="101">
        <f>IF(C11&gt;0,C11-E11,"")</f>
        <v>-93.6</v>
      </c>
      <c r="G11" s="100">
        <v>31009.1</v>
      </c>
      <c r="H11" s="101">
        <f>H12+H31+H42+H51+H59+H74+H81+H98</f>
        <v>511.1</v>
      </c>
      <c r="I11" s="101">
        <f>IF(H11&gt;0,H11/G11*100,"")</f>
        <v>1.6</v>
      </c>
      <c r="J11" s="101">
        <v>584.9</v>
      </c>
      <c r="K11" s="102">
        <f aca="true" t="shared" si="0" ref="K11:K29">IF(H11&gt;0,H11-J11,"")</f>
        <v>-73.8</v>
      </c>
    </row>
    <row r="12" spans="1:11" s="34" customFormat="1" ht="13.5">
      <c r="A12" s="103" t="s">
        <v>1</v>
      </c>
      <c r="B12" s="104">
        <v>9309</v>
      </c>
      <c r="C12" s="105">
        <f>SUM(C13:C29)</f>
        <v>8</v>
      </c>
      <c r="D12" s="105">
        <f aca="true" t="shared" si="1" ref="D12:D75">IF(C12&gt;0,C12/B12*100,"")</f>
        <v>0.1</v>
      </c>
      <c r="E12" s="105">
        <v>20.5</v>
      </c>
      <c r="F12" s="105">
        <f aca="true" t="shared" si="2" ref="F12:F78">IF(C12&gt;0,C12-E12,"")</f>
        <v>-12.5</v>
      </c>
      <c r="G12" s="104">
        <v>4593.5</v>
      </c>
      <c r="H12" s="105">
        <f>SUM(H13:H29)</f>
        <v>7.5</v>
      </c>
      <c r="I12" s="106">
        <f aca="true" t="shared" si="3" ref="I12:I75">IF(H12&gt;0,H12/G12*100,"")</f>
        <v>0.16</v>
      </c>
      <c r="J12" s="105">
        <v>19.8</v>
      </c>
      <c r="K12" s="107">
        <f t="shared" si="0"/>
        <v>-12.3</v>
      </c>
    </row>
    <row r="13" spans="1:11" s="3" customFormat="1" ht="13.5">
      <c r="A13" s="108" t="s">
        <v>2</v>
      </c>
      <c r="B13" s="109">
        <v>900.1</v>
      </c>
      <c r="C13" s="110">
        <v>4</v>
      </c>
      <c r="D13" s="110">
        <f t="shared" si="1"/>
        <v>0.4</v>
      </c>
      <c r="E13" s="110">
        <v>20</v>
      </c>
      <c r="F13" s="110">
        <f t="shared" si="2"/>
        <v>-16</v>
      </c>
      <c r="G13" s="109">
        <v>374</v>
      </c>
      <c r="H13" s="110">
        <v>3.7</v>
      </c>
      <c r="I13" s="110">
        <f t="shared" si="3"/>
        <v>1</v>
      </c>
      <c r="J13" s="110">
        <v>19.3</v>
      </c>
      <c r="K13" s="112">
        <f t="shared" si="0"/>
        <v>-15.6</v>
      </c>
    </row>
    <row r="14" spans="1:11" ht="13.5">
      <c r="A14" s="108" t="s">
        <v>3</v>
      </c>
      <c r="B14" s="109">
        <v>424.9</v>
      </c>
      <c r="C14" s="110">
        <v>1.2</v>
      </c>
      <c r="D14" s="110">
        <f t="shared" si="1"/>
        <v>0.3</v>
      </c>
      <c r="E14" s="110">
        <v>0</v>
      </c>
      <c r="F14" s="110">
        <f t="shared" si="2"/>
        <v>1.2</v>
      </c>
      <c r="G14" s="109">
        <v>216.3</v>
      </c>
      <c r="H14" s="110">
        <v>1.2</v>
      </c>
      <c r="I14" s="110">
        <f t="shared" si="3"/>
        <v>0.6</v>
      </c>
      <c r="J14" s="110"/>
      <c r="K14" s="112">
        <f t="shared" si="0"/>
        <v>1.2</v>
      </c>
    </row>
    <row r="15" spans="1:11" ht="13.5" hidden="1">
      <c r="A15" s="108" t="s">
        <v>4</v>
      </c>
      <c r="B15" s="109">
        <v>163.9</v>
      </c>
      <c r="C15" s="110">
        <v>0</v>
      </c>
      <c r="D15" s="110">
        <f t="shared" si="1"/>
      </c>
      <c r="E15" s="110">
        <v>0</v>
      </c>
      <c r="F15" s="110">
        <f t="shared" si="2"/>
      </c>
      <c r="G15" s="109">
        <v>63</v>
      </c>
      <c r="H15" s="110"/>
      <c r="I15" s="105">
        <f t="shared" si="3"/>
      </c>
      <c r="J15" s="110"/>
      <c r="K15" s="112">
        <f t="shared" si="0"/>
      </c>
    </row>
    <row r="16" spans="1:12" ht="13.5">
      <c r="A16" s="108" t="s">
        <v>5</v>
      </c>
      <c r="B16" s="109">
        <v>1785.4</v>
      </c>
      <c r="C16" s="110">
        <v>2.8</v>
      </c>
      <c r="D16" s="110">
        <f t="shared" si="1"/>
        <v>0.2</v>
      </c>
      <c r="E16" s="110">
        <v>0.5</v>
      </c>
      <c r="F16" s="110">
        <f t="shared" si="2"/>
        <v>2.3</v>
      </c>
      <c r="G16" s="109">
        <v>805.7</v>
      </c>
      <c r="H16" s="110">
        <v>2.6</v>
      </c>
      <c r="I16" s="111">
        <f t="shared" si="3"/>
        <v>0.32</v>
      </c>
      <c r="J16" s="110">
        <v>0.5</v>
      </c>
      <c r="K16" s="112">
        <f>IF(H16&gt;0,H16-J16,"")</f>
        <v>2.1</v>
      </c>
      <c r="L16" s="128"/>
    </row>
    <row r="17" spans="1:11" ht="13.5" hidden="1">
      <c r="A17" s="108" t="s">
        <v>6</v>
      </c>
      <c r="B17" s="109">
        <v>82.4</v>
      </c>
      <c r="C17" s="110">
        <v>0</v>
      </c>
      <c r="D17" s="105">
        <f t="shared" si="1"/>
      </c>
      <c r="E17" s="110">
        <v>0</v>
      </c>
      <c r="F17" s="105">
        <f t="shared" si="2"/>
      </c>
      <c r="G17" s="109">
        <v>49.6</v>
      </c>
      <c r="H17" s="110"/>
      <c r="I17" s="105">
        <f t="shared" si="3"/>
      </c>
      <c r="J17" s="110">
        <v>0</v>
      </c>
      <c r="K17" s="107">
        <f t="shared" si="0"/>
      </c>
    </row>
    <row r="18" spans="1:11" ht="13.5" hidden="1">
      <c r="A18" s="108" t="s">
        <v>7</v>
      </c>
      <c r="B18" s="109">
        <v>156.7</v>
      </c>
      <c r="C18" s="110">
        <v>0</v>
      </c>
      <c r="D18" s="105">
        <f t="shared" si="1"/>
      </c>
      <c r="E18" s="110">
        <v>0</v>
      </c>
      <c r="F18" s="105">
        <f t="shared" si="2"/>
      </c>
      <c r="G18" s="109">
        <v>61.7</v>
      </c>
      <c r="H18" s="110"/>
      <c r="I18" s="105">
        <f t="shared" si="3"/>
      </c>
      <c r="J18" s="110">
        <v>0</v>
      </c>
      <c r="K18" s="107">
        <f t="shared" si="0"/>
      </c>
    </row>
    <row r="19" spans="1:11" ht="13.5" hidden="1">
      <c r="A19" s="108" t="s">
        <v>8</v>
      </c>
      <c r="B19" s="109">
        <v>76.1</v>
      </c>
      <c r="C19" s="110">
        <v>0</v>
      </c>
      <c r="D19" s="105">
        <f t="shared" si="1"/>
      </c>
      <c r="E19" s="110">
        <v>0</v>
      </c>
      <c r="F19" s="105">
        <f t="shared" si="2"/>
      </c>
      <c r="G19" s="109">
        <v>41.6</v>
      </c>
      <c r="H19" s="110"/>
      <c r="I19" s="105">
        <f t="shared" si="3"/>
      </c>
      <c r="J19" s="110">
        <v>0</v>
      </c>
      <c r="K19" s="107">
        <f t="shared" si="0"/>
      </c>
    </row>
    <row r="20" spans="1:11" ht="13.5" hidden="1">
      <c r="A20" s="108" t="s">
        <v>9</v>
      </c>
      <c r="B20" s="109">
        <v>1111.1</v>
      </c>
      <c r="C20" s="110"/>
      <c r="D20" s="105">
        <f t="shared" si="1"/>
      </c>
      <c r="E20" s="110">
        <v>0</v>
      </c>
      <c r="F20" s="105">
        <f t="shared" si="2"/>
      </c>
      <c r="G20" s="109">
        <v>552</v>
      </c>
      <c r="H20" s="110"/>
      <c r="I20" s="105">
        <f t="shared" si="3"/>
      </c>
      <c r="J20" s="110">
        <v>0</v>
      </c>
      <c r="K20" s="107">
        <f t="shared" si="0"/>
      </c>
    </row>
    <row r="21" spans="1:11" ht="13.5" hidden="1">
      <c r="A21" s="108" t="s">
        <v>10</v>
      </c>
      <c r="B21" s="109">
        <v>943.5</v>
      </c>
      <c r="C21" s="110">
        <v>0</v>
      </c>
      <c r="D21" s="105">
        <f t="shared" si="1"/>
      </c>
      <c r="E21" s="110">
        <v>0</v>
      </c>
      <c r="F21" s="105">
        <f t="shared" si="2"/>
      </c>
      <c r="G21" s="109">
        <v>451</v>
      </c>
      <c r="H21" s="110"/>
      <c r="I21" s="105">
        <f t="shared" si="3"/>
      </c>
      <c r="J21" s="110">
        <v>0</v>
      </c>
      <c r="K21" s="107">
        <f t="shared" si="0"/>
      </c>
    </row>
    <row r="22" spans="1:11" ht="13.5" hidden="1">
      <c r="A22" s="108" t="s">
        <v>61</v>
      </c>
      <c r="B22" s="109">
        <v>256.3</v>
      </c>
      <c r="C22" s="110">
        <v>0</v>
      </c>
      <c r="D22" s="105">
        <f t="shared" si="1"/>
      </c>
      <c r="E22" s="110">
        <v>0</v>
      </c>
      <c r="F22" s="105">
        <f t="shared" si="2"/>
      </c>
      <c r="G22" s="109">
        <v>77.2</v>
      </c>
      <c r="H22" s="110"/>
      <c r="I22" s="105">
        <f t="shared" si="3"/>
      </c>
      <c r="J22" s="110">
        <v>0</v>
      </c>
      <c r="K22" s="107">
        <f t="shared" si="0"/>
      </c>
    </row>
    <row r="23" spans="1:11" ht="13.5" hidden="1">
      <c r="A23" s="108" t="s">
        <v>11</v>
      </c>
      <c r="B23" s="109">
        <v>665.5</v>
      </c>
      <c r="C23" s="110">
        <v>0</v>
      </c>
      <c r="D23" s="105">
        <f t="shared" si="1"/>
      </c>
      <c r="E23" s="110">
        <v>0</v>
      </c>
      <c r="F23" s="105">
        <f t="shared" si="2"/>
      </c>
      <c r="G23" s="109">
        <v>431.5</v>
      </c>
      <c r="H23" s="110"/>
      <c r="I23" s="105">
        <f t="shared" si="3"/>
      </c>
      <c r="J23" s="110">
        <v>0</v>
      </c>
      <c r="K23" s="107">
        <f t="shared" si="0"/>
      </c>
    </row>
    <row r="24" spans="1:11" ht="13.5" hidden="1">
      <c r="A24" s="108" t="s">
        <v>12</v>
      </c>
      <c r="B24" s="109">
        <v>518.9</v>
      </c>
      <c r="C24" s="110">
        <v>0</v>
      </c>
      <c r="D24" s="105">
        <f t="shared" si="1"/>
      </c>
      <c r="E24" s="110">
        <v>0</v>
      </c>
      <c r="F24" s="105">
        <f t="shared" si="2"/>
      </c>
      <c r="G24" s="109">
        <v>300.5</v>
      </c>
      <c r="H24" s="110">
        <v>0</v>
      </c>
      <c r="I24" s="105">
        <f t="shared" si="3"/>
      </c>
      <c r="J24" s="110">
        <v>0</v>
      </c>
      <c r="K24" s="107">
        <f t="shared" si="0"/>
      </c>
    </row>
    <row r="25" spans="1:11" ht="13.5" hidden="1">
      <c r="A25" s="108" t="s">
        <v>13</v>
      </c>
      <c r="B25" s="109">
        <v>173.5</v>
      </c>
      <c r="C25" s="110">
        <v>0</v>
      </c>
      <c r="D25" s="105">
        <f t="shared" si="1"/>
      </c>
      <c r="E25" s="110">
        <v>0</v>
      </c>
      <c r="F25" s="105">
        <f t="shared" si="2"/>
      </c>
      <c r="G25" s="109">
        <v>89.6</v>
      </c>
      <c r="H25" s="110">
        <v>0</v>
      </c>
      <c r="I25" s="105">
        <f t="shared" si="3"/>
      </c>
      <c r="J25" s="110">
        <v>0</v>
      </c>
      <c r="K25" s="107">
        <f t="shared" si="0"/>
      </c>
    </row>
    <row r="26" spans="1:11" ht="13.5" hidden="1">
      <c r="A26" s="108" t="s">
        <v>14</v>
      </c>
      <c r="B26" s="109">
        <v>1272.6</v>
      </c>
      <c r="C26" s="110">
        <v>0</v>
      </c>
      <c r="D26" s="105">
        <f t="shared" si="1"/>
      </c>
      <c r="E26" s="110">
        <v>0</v>
      </c>
      <c r="F26" s="105">
        <f t="shared" si="2"/>
      </c>
      <c r="G26" s="109">
        <v>643.1</v>
      </c>
      <c r="H26" s="110">
        <v>0</v>
      </c>
      <c r="I26" s="105">
        <f t="shared" si="3"/>
      </c>
      <c r="J26" s="110">
        <v>0</v>
      </c>
      <c r="K26" s="107">
        <f t="shared" si="0"/>
      </c>
    </row>
    <row r="27" spans="1:11" ht="13.5" hidden="1">
      <c r="A27" s="108" t="s">
        <v>15</v>
      </c>
      <c r="B27" s="109">
        <v>157.6</v>
      </c>
      <c r="C27" s="110">
        <v>0</v>
      </c>
      <c r="D27" s="105">
        <f t="shared" si="1"/>
      </c>
      <c r="E27" s="110">
        <v>0</v>
      </c>
      <c r="F27" s="105">
        <f t="shared" si="2"/>
      </c>
      <c r="G27" s="109">
        <v>66.9</v>
      </c>
      <c r="H27" s="110">
        <v>0</v>
      </c>
      <c r="I27" s="105">
        <f t="shared" si="3"/>
      </c>
      <c r="J27" s="110">
        <v>0</v>
      </c>
      <c r="K27" s="107">
        <f t="shared" si="0"/>
      </c>
    </row>
    <row r="28" spans="1:11" ht="13.5" hidden="1">
      <c r="A28" s="108" t="s">
        <v>16</v>
      </c>
      <c r="B28" s="109">
        <v>522.3</v>
      </c>
      <c r="C28" s="110">
        <v>0</v>
      </c>
      <c r="D28" s="105">
        <f t="shared" si="1"/>
      </c>
      <c r="E28" s="110">
        <v>0</v>
      </c>
      <c r="F28" s="105">
        <f t="shared" si="2"/>
      </c>
      <c r="G28" s="109">
        <v>321.6</v>
      </c>
      <c r="H28" s="110">
        <v>0</v>
      </c>
      <c r="I28" s="105">
        <f t="shared" si="3"/>
      </c>
      <c r="J28" s="110">
        <v>0</v>
      </c>
      <c r="K28" s="107">
        <f t="shared" si="0"/>
      </c>
    </row>
    <row r="29" spans="1:11" ht="13.5" hidden="1">
      <c r="A29" s="108" t="s">
        <v>17</v>
      </c>
      <c r="B29" s="109">
        <v>98.3</v>
      </c>
      <c r="C29" s="110">
        <v>0</v>
      </c>
      <c r="D29" s="105">
        <f t="shared" si="1"/>
      </c>
      <c r="E29" s="110">
        <v>0</v>
      </c>
      <c r="F29" s="105">
        <f t="shared" si="2"/>
      </c>
      <c r="G29" s="109">
        <v>48.2</v>
      </c>
      <c r="H29" s="110">
        <v>0</v>
      </c>
      <c r="I29" s="105">
        <f t="shared" si="3"/>
      </c>
      <c r="J29" s="110">
        <v>0</v>
      </c>
      <c r="K29" s="107">
        <f t="shared" si="0"/>
      </c>
    </row>
    <row r="30" spans="1:11" s="35" customFormat="1" ht="13.5" hidden="1">
      <c r="A30" s="108"/>
      <c r="B30" s="109"/>
      <c r="C30" s="110"/>
      <c r="D30" s="105">
        <f t="shared" si="1"/>
      </c>
      <c r="E30" s="110"/>
      <c r="F30" s="105"/>
      <c r="G30" s="109"/>
      <c r="H30" s="110"/>
      <c r="I30" s="105">
        <f t="shared" si="3"/>
      </c>
      <c r="J30" s="110"/>
      <c r="K30" s="107"/>
    </row>
    <row r="31" spans="1:11" ht="13.5" hidden="1">
      <c r="A31" s="103" t="s">
        <v>18</v>
      </c>
      <c r="B31" s="104">
        <v>496.3</v>
      </c>
      <c r="C31" s="105">
        <f>SUM(C32:C41)-C35</f>
        <v>0</v>
      </c>
      <c r="D31" s="105">
        <f t="shared" si="1"/>
      </c>
      <c r="E31" s="105">
        <f>SUM(E32:E41)-E35</f>
        <v>0</v>
      </c>
      <c r="F31" s="105">
        <f t="shared" si="2"/>
      </c>
      <c r="G31" s="104">
        <v>264</v>
      </c>
      <c r="H31" s="105">
        <f>SUM(H32:H41)-H35</f>
        <v>0</v>
      </c>
      <c r="I31" s="105">
        <f t="shared" si="3"/>
      </c>
      <c r="J31" s="105">
        <f>SUM(J32:J41)-J35</f>
        <v>0</v>
      </c>
      <c r="K31" s="107">
        <f aca="true" t="shared" si="4" ref="K31:K45">IF(H31&gt;0,H31-J31,"")</f>
      </c>
    </row>
    <row r="32" spans="1:11" ht="13.5" hidden="1">
      <c r="A32" s="108" t="s">
        <v>62</v>
      </c>
      <c r="B32" s="109">
        <v>11.8</v>
      </c>
      <c r="C32" s="110">
        <v>0</v>
      </c>
      <c r="D32" s="105">
        <f t="shared" si="1"/>
      </c>
      <c r="E32" s="110">
        <v>0</v>
      </c>
      <c r="F32" s="105">
        <f t="shared" si="2"/>
      </c>
      <c r="G32" s="109"/>
      <c r="H32" s="110">
        <v>0</v>
      </c>
      <c r="I32" s="105">
        <f t="shared" si="3"/>
      </c>
      <c r="J32" s="110">
        <v>0</v>
      </c>
      <c r="K32" s="107">
        <f t="shared" si="4"/>
      </c>
    </row>
    <row r="33" spans="1:11" ht="13.5" hidden="1">
      <c r="A33" s="108" t="s">
        <v>19</v>
      </c>
      <c r="B33" s="109">
        <v>15.7</v>
      </c>
      <c r="C33" s="110">
        <v>0</v>
      </c>
      <c r="D33" s="105">
        <f t="shared" si="1"/>
      </c>
      <c r="E33" s="110">
        <v>0</v>
      </c>
      <c r="F33" s="105">
        <f t="shared" si="2"/>
      </c>
      <c r="G33" s="109">
        <v>0</v>
      </c>
      <c r="H33" s="110">
        <v>0</v>
      </c>
      <c r="I33" s="105">
        <f t="shared" si="3"/>
      </c>
      <c r="J33" s="110">
        <v>0</v>
      </c>
      <c r="K33" s="107">
        <f t="shared" si="4"/>
      </c>
    </row>
    <row r="34" spans="1:11" ht="13.5" hidden="1">
      <c r="A34" s="108" t="s">
        <v>20</v>
      </c>
      <c r="B34" s="109">
        <v>24.9</v>
      </c>
      <c r="C34" s="110">
        <v>0</v>
      </c>
      <c r="D34" s="105">
        <f t="shared" si="1"/>
      </c>
      <c r="E34" s="110">
        <v>0</v>
      </c>
      <c r="F34" s="105">
        <f t="shared" si="2"/>
      </c>
      <c r="G34" s="109">
        <v>3.3</v>
      </c>
      <c r="H34" s="110">
        <v>0</v>
      </c>
      <c r="I34" s="105">
        <f t="shared" si="3"/>
      </c>
      <c r="J34" s="110">
        <v>0</v>
      </c>
      <c r="K34" s="107">
        <f t="shared" si="4"/>
      </c>
    </row>
    <row r="35" spans="1:11" ht="13.5" hidden="1">
      <c r="A35" s="108" t="s">
        <v>63</v>
      </c>
      <c r="B35" s="109">
        <v>0</v>
      </c>
      <c r="C35" s="110">
        <v>0</v>
      </c>
      <c r="D35" s="105">
        <f t="shared" si="1"/>
      </c>
      <c r="E35" s="110">
        <v>0</v>
      </c>
      <c r="F35" s="105">
        <f t="shared" si="2"/>
      </c>
      <c r="G35" s="109"/>
      <c r="H35" s="110">
        <v>0</v>
      </c>
      <c r="I35" s="105">
        <f t="shared" si="3"/>
      </c>
      <c r="J35" s="110">
        <v>0</v>
      </c>
      <c r="K35" s="107">
        <f t="shared" si="4"/>
      </c>
    </row>
    <row r="36" spans="1:11" ht="13.5" hidden="1">
      <c r="A36" s="108" t="s">
        <v>21</v>
      </c>
      <c r="B36" s="109">
        <v>159.3</v>
      </c>
      <c r="C36" s="110">
        <v>0</v>
      </c>
      <c r="D36" s="105">
        <f t="shared" si="1"/>
      </c>
      <c r="E36" s="110">
        <v>0</v>
      </c>
      <c r="F36" s="105">
        <f t="shared" si="2"/>
      </c>
      <c r="G36" s="109">
        <v>123</v>
      </c>
      <c r="H36" s="110">
        <v>0</v>
      </c>
      <c r="I36" s="105">
        <f t="shared" si="3"/>
      </c>
      <c r="J36" s="110">
        <v>0</v>
      </c>
      <c r="K36" s="107">
        <f t="shared" si="4"/>
      </c>
    </row>
    <row r="37" spans="1:11" ht="13.5" hidden="1">
      <c r="A37" s="108" t="s">
        <v>64</v>
      </c>
      <c r="B37" s="109">
        <v>92</v>
      </c>
      <c r="C37" s="110">
        <v>0</v>
      </c>
      <c r="D37" s="105">
        <f t="shared" si="1"/>
      </c>
      <c r="E37" s="110">
        <v>0</v>
      </c>
      <c r="F37" s="105">
        <f t="shared" si="2"/>
      </c>
      <c r="G37" s="109">
        <v>64.4</v>
      </c>
      <c r="H37" s="110">
        <v>0</v>
      </c>
      <c r="I37" s="105">
        <f t="shared" si="3"/>
      </c>
      <c r="J37" s="110">
        <v>0</v>
      </c>
      <c r="K37" s="107">
        <f t="shared" si="4"/>
      </c>
    </row>
    <row r="38" spans="1:11" ht="13.5" hidden="1">
      <c r="A38" s="108" t="s">
        <v>22</v>
      </c>
      <c r="B38" s="109">
        <v>81.7</v>
      </c>
      <c r="C38" s="110">
        <v>0</v>
      </c>
      <c r="D38" s="105">
        <f t="shared" si="1"/>
      </c>
      <c r="E38" s="110">
        <v>0</v>
      </c>
      <c r="F38" s="105">
        <f t="shared" si="2"/>
      </c>
      <c r="G38" s="109">
        <v>35.1</v>
      </c>
      <c r="H38" s="110">
        <v>0</v>
      </c>
      <c r="I38" s="105">
        <f t="shared" si="3"/>
      </c>
      <c r="J38" s="110">
        <v>0</v>
      </c>
      <c r="K38" s="107">
        <f t="shared" si="4"/>
      </c>
    </row>
    <row r="39" spans="1:11" ht="13.5" hidden="1">
      <c r="A39" s="108" t="s">
        <v>23</v>
      </c>
      <c r="B39" s="109">
        <v>3.4</v>
      </c>
      <c r="C39" s="110">
        <v>0</v>
      </c>
      <c r="D39" s="105">
        <f t="shared" si="1"/>
      </c>
      <c r="E39" s="110">
        <v>0</v>
      </c>
      <c r="F39" s="105">
        <f t="shared" si="2"/>
      </c>
      <c r="G39" s="109"/>
      <c r="H39" s="110">
        <v>0</v>
      </c>
      <c r="I39" s="105">
        <f t="shared" si="3"/>
      </c>
      <c r="J39" s="110">
        <v>0</v>
      </c>
      <c r="K39" s="107">
        <f t="shared" si="4"/>
      </c>
    </row>
    <row r="40" spans="1:11" ht="13.5" hidden="1">
      <c r="A40" s="108" t="s">
        <v>24</v>
      </c>
      <c r="B40" s="109">
        <v>56</v>
      </c>
      <c r="C40" s="110">
        <v>0</v>
      </c>
      <c r="D40" s="105">
        <f t="shared" si="1"/>
      </c>
      <c r="E40" s="110">
        <v>0</v>
      </c>
      <c r="F40" s="105">
        <f t="shared" si="2"/>
      </c>
      <c r="G40" s="109">
        <v>17.3</v>
      </c>
      <c r="H40" s="110">
        <v>0</v>
      </c>
      <c r="I40" s="105">
        <f t="shared" si="3"/>
      </c>
      <c r="J40" s="110">
        <v>0</v>
      </c>
      <c r="K40" s="107">
        <f t="shared" si="4"/>
      </c>
    </row>
    <row r="41" spans="1:11" s="35" customFormat="1" ht="13.5" hidden="1">
      <c r="A41" s="108" t="s">
        <v>25</v>
      </c>
      <c r="B41" s="109">
        <v>51.5</v>
      </c>
      <c r="C41" s="110">
        <v>0</v>
      </c>
      <c r="D41" s="105">
        <f t="shared" si="1"/>
      </c>
      <c r="E41" s="110">
        <v>0</v>
      </c>
      <c r="F41" s="105">
        <f t="shared" si="2"/>
      </c>
      <c r="G41" s="109">
        <v>20.9</v>
      </c>
      <c r="H41" s="110">
        <v>0</v>
      </c>
      <c r="I41" s="105">
        <f t="shared" si="3"/>
      </c>
      <c r="J41" s="110">
        <v>0</v>
      </c>
      <c r="K41" s="107">
        <f t="shared" si="4"/>
      </c>
    </row>
    <row r="42" spans="1:11" ht="13.5">
      <c r="A42" s="103" t="s">
        <v>65</v>
      </c>
      <c r="B42" s="104">
        <v>6209.8</v>
      </c>
      <c r="C42" s="105">
        <f>SUM(C43:C49)</f>
        <v>489.7</v>
      </c>
      <c r="D42" s="105">
        <f t="shared" si="1"/>
        <v>7.9</v>
      </c>
      <c r="E42" s="105">
        <f>SUM(E43:E50)</f>
        <v>484.4</v>
      </c>
      <c r="F42" s="105">
        <f t="shared" si="2"/>
        <v>5.3</v>
      </c>
      <c r="G42" s="104">
        <v>2703.9</v>
      </c>
      <c r="H42" s="105">
        <f>SUM(H43:H49)</f>
        <v>362.4</v>
      </c>
      <c r="I42" s="105">
        <f t="shared" si="3"/>
        <v>13.4</v>
      </c>
      <c r="J42" s="105">
        <f>SUM(J43:J50)</f>
        <v>360.5</v>
      </c>
      <c r="K42" s="107">
        <f t="shared" si="4"/>
        <v>1.9</v>
      </c>
    </row>
    <row r="43" spans="1:11" ht="13.5">
      <c r="A43" s="108" t="s">
        <v>66</v>
      </c>
      <c r="B43" s="109">
        <v>129</v>
      </c>
      <c r="C43" s="110">
        <v>1.7</v>
      </c>
      <c r="D43" s="110">
        <f t="shared" si="1"/>
        <v>1.3</v>
      </c>
      <c r="E43" s="110">
        <v>1.7</v>
      </c>
      <c r="F43" s="110">
        <f t="shared" si="2"/>
        <v>0</v>
      </c>
      <c r="G43" s="109">
        <v>47.6</v>
      </c>
      <c r="H43" s="110">
        <v>1.4</v>
      </c>
      <c r="I43" s="110">
        <f t="shared" si="3"/>
        <v>2.9</v>
      </c>
      <c r="J43" s="110">
        <v>1</v>
      </c>
      <c r="K43" s="112">
        <f t="shared" si="4"/>
        <v>0.4</v>
      </c>
    </row>
    <row r="44" spans="1:11" ht="13.5">
      <c r="A44" s="108" t="s">
        <v>69</v>
      </c>
      <c r="B44" s="109">
        <v>82.2</v>
      </c>
      <c r="C44" s="110">
        <v>11.6</v>
      </c>
      <c r="D44" s="110">
        <f t="shared" si="1"/>
        <v>14.1</v>
      </c>
      <c r="E44" s="110">
        <v>14.1</v>
      </c>
      <c r="F44" s="110">
        <f t="shared" si="2"/>
        <v>-2.5</v>
      </c>
      <c r="G44" s="109">
        <v>40.4</v>
      </c>
      <c r="H44" s="110">
        <v>10.5</v>
      </c>
      <c r="I44" s="110">
        <f t="shared" si="3"/>
        <v>26</v>
      </c>
      <c r="J44" s="110">
        <v>13</v>
      </c>
      <c r="K44" s="112">
        <f t="shared" si="4"/>
        <v>-2.5</v>
      </c>
    </row>
    <row r="45" spans="1:11" ht="13.5">
      <c r="A45" s="108" t="s">
        <v>101</v>
      </c>
      <c r="B45" s="109">
        <v>229</v>
      </c>
      <c r="C45" s="110">
        <v>166.8</v>
      </c>
      <c r="D45" s="110">
        <f t="shared" si="1"/>
        <v>72.8</v>
      </c>
      <c r="E45" s="110">
        <v>133.2</v>
      </c>
      <c r="F45" s="110"/>
      <c r="G45" s="109">
        <v>85.9</v>
      </c>
      <c r="H45" s="110">
        <v>100.2</v>
      </c>
      <c r="I45" s="110">
        <f t="shared" si="3"/>
        <v>116.6</v>
      </c>
      <c r="J45" s="110">
        <v>81.8</v>
      </c>
      <c r="K45" s="112">
        <f t="shared" si="4"/>
        <v>18.4</v>
      </c>
    </row>
    <row r="46" spans="1:11" ht="13.5">
      <c r="A46" s="108" t="s">
        <v>26</v>
      </c>
      <c r="B46" s="113">
        <v>1945.6</v>
      </c>
      <c r="C46" s="110">
        <v>149.9</v>
      </c>
      <c r="D46" s="110">
        <f t="shared" si="1"/>
        <v>7.7</v>
      </c>
      <c r="E46" s="110">
        <v>142.4</v>
      </c>
      <c r="F46" s="110">
        <f t="shared" si="2"/>
        <v>7.5</v>
      </c>
      <c r="G46" s="113">
        <v>879.9</v>
      </c>
      <c r="H46" s="110">
        <v>94.6</v>
      </c>
      <c r="I46" s="110">
        <f t="shared" si="3"/>
        <v>10.8</v>
      </c>
      <c r="J46" s="110">
        <v>86.8</v>
      </c>
      <c r="K46" s="112">
        <f>IF(H46&gt;0,H46-J46,"")</f>
        <v>7.8</v>
      </c>
    </row>
    <row r="47" spans="1:11" ht="13.5" hidden="1">
      <c r="A47" s="108" t="s">
        <v>28</v>
      </c>
      <c r="B47" s="109">
        <v>63.1</v>
      </c>
      <c r="C47" s="110"/>
      <c r="D47" s="110">
        <f t="shared" si="1"/>
      </c>
      <c r="E47" s="110">
        <v>1.1</v>
      </c>
      <c r="F47" s="110">
        <f t="shared" si="2"/>
      </c>
      <c r="G47" s="109">
        <v>9.3</v>
      </c>
      <c r="H47" s="110"/>
      <c r="I47" s="110">
        <f t="shared" si="3"/>
      </c>
      <c r="J47" s="110"/>
      <c r="K47" s="112">
        <f>IF(H47&gt;0,H47-J47,"")</f>
      </c>
    </row>
    <row r="48" spans="1:11" s="35" customFormat="1" ht="13.5" hidden="1">
      <c r="A48" s="108" t="s">
        <v>29</v>
      </c>
      <c r="B48" s="109">
        <v>1617.6</v>
      </c>
      <c r="C48" s="110"/>
      <c r="D48" s="110">
        <f t="shared" si="1"/>
      </c>
      <c r="E48" s="110">
        <v>0</v>
      </c>
      <c r="F48" s="110">
        <f t="shared" si="2"/>
      </c>
      <c r="G48" s="109">
        <v>600</v>
      </c>
      <c r="H48" s="110"/>
      <c r="I48" s="110">
        <f t="shared" si="3"/>
      </c>
      <c r="J48" s="110"/>
      <c r="K48" s="112">
        <f>IF(H48&gt;0,H48-J48,"")</f>
      </c>
    </row>
    <row r="49" spans="1:11" ht="13.5">
      <c r="A49" s="108" t="s">
        <v>30</v>
      </c>
      <c r="B49" s="109">
        <v>2143.3</v>
      </c>
      <c r="C49" s="110">
        <v>159.7</v>
      </c>
      <c r="D49" s="110">
        <f t="shared" si="1"/>
        <v>7.5</v>
      </c>
      <c r="E49" s="110">
        <v>191.9</v>
      </c>
      <c r="F49" s="110">
        <f t="shared" si="2"/>
        <v>-32.2</v>
      </c>
      <c r="G49" s="109">
        <v>1040.8</v>
      </c>
      <c r="H49" s="110">
        <v>155.7</v>
      </c>
      <c r="I49" s="110">
        <f t="shared" si="3"/>
        <v>15</v>
      </c>
      <c r="J49" s="110">
        <v>177.9</v>
      </c>
      <c r="K49" s="112">
        <f>IF(H49&gt;0,H49-J49,"")</f>
        <v>-22.2</v>
      </c>
    </row>
    <row r="50" spans="1:11" ht="13.5" hidden="1">
      <c r="A50" s="121" t="s">
        <v>102</v>
      </c>
      <c r="B50" s="109">
        <v>0.2</v>
      </c>
      <c r="C50" s="110"/>
      <c r="D50" s="110">
        <f t="shared" si="1"/>
      </c>
      <c r="E50" s="110"/>
      <c r="F50" s="110"/>
      <c r="G50" s="109"/>
      <c r="H50" s="110"/>
      <c r="I50" s="110">
        <f t="shared" si="3"/>
      </c>
      <c r="J50" s="110"/>
      <c r="K50" s="112"/>
    </row>
    <row r="51" spans="1:11" s="35" customFormat="1" ht="13.5">
      <c r="A51" s="103" t="s">
        <v>98</v>
      </c>
      <c r="B51" s="104">
        <v>1794.5</v>
      </c>
      <c r="C51" s="105">
        <f>SUM(C52:C58)</f>
        <v>181.9</v>
      </c>
      <c r="D51" s="105">
        <f t="shared" si="1"/>
        <v>10.1</v>
      </c>
      <c r="E51" s="105">
        <v>268.3</v>
      </c>
      <c r="F51" s="105">
        <f t="shared" si="2"/>
        <v>-86.4</v>
      </c>
      <c r="G51" s="104">
        <v>844.7</v>
      </c>
      <c r="H51" s="105">
        <f>SUM(H52:H58)</f>
        <v>141.2</v>
      </c>
      <c r="I51" s="105">
        <f t="shared" si="3"/>
        <v>16.7</v>
      </c>
      <c r="J51" s="105">
        <v>204.5</v>
      </c>
      <c r="K51" s="107">
        <f aca="true" t="shared" si="5" ref="K51:K66">IF(H51&gt;0,H51-J51,"")</f>
        <v>-63.3</v>
      </c>
    </row>
    <row r="52" spans="1:11" ht="13.5" hidden="1">
      <c r="A52" s="108" t="s">
        <v>67</v>
      </c>
      <c r="B52" s="109">
        <v>206.2</v>
      </c>
      <c r="C52" s="110"/>
      <c r="D52" s="110">
        <f t="shared" si="1"/>
      </c>
      <c r="E52" s="110">
        <v>3.4</v>
      </c>
      <c r="F52" s="110">
        <f t="shared" si="2"/>
      </c>
      <c r="G52" s="109">
        <v>59.2</v>
      </c>
      <c r="H52" s="110"/>
      <c r="I52" s="110">
        <f t="shared" si="3"/>
      </c>
      <c r="J52" s="110">
        <v>3.4</v>
      </c>
      <c r="K52" s="112">
        <f t="shared" si="5"/>
      </c>
    </row>
    <row r="53" spans="1:14" ht="13.5">
      <c r="A53" s="108" t="s">
        <v>68</v>
      </c>
      <c r="B53" s="109">
        <v>44</v>
      </c>
      <c r="C53" s="110">
        <v>0.5</v>
      </c>
      <c r="D53" s="110">
        <f t="shared" si="1"/>
        <v>1.1</v>
      </c>
      <c r="E53" s="110">
        <v>0</v>
      </c>
      <c r="F53" s="110">
        <f t="shared" si="2"/>
        <v>0.5</v>
      </c>
      <c r="G53" s="109">
        <v>27.5</v>
      </c>
      <c r="H53" s="110"/>
      <c r="I53" s="110">
        <f t="shared" si="3"/>
      </c>
      <c r="J53" s="110"/>
      <c r="K53" s="112">
        <f t="shared" si="5"/>
      </c>
      <c r="M53" s="4" t="s">
        <v>121</v>
      </c>
      <c r="N53" s="4" t="s">
        <v>121</v>
      </c>
    </row>
    <row r="54" spans="1:11" ht="13.5">
      <c r="A54" s="108" t="s">
        <v>57</v>
      </c>
      <c r="B54" s="109">
        <v>226.6</v>
      </c>
      <c r="C54" s="110">
        <v>9.5</v>
      </c>
      <c r="D54" s="110">
        <f t="shared" si="1"/>
        <v>4.2</v>
      </c>
      <c r="E54" s="110">
        <v>0.2</v>
      </c>
      <c r="F54" s="110">
        <f t="shared" si="2"/>
        <v>9.3</v>
      </c>
      <c r="G54" s="109">
        <v>149.8</v>
      </c>
      <c r="H54" s="110">
        <v>3.3</v>
      </c>
      <c r="I54" s="110">
        <f t="shared" si="3"/>
        <v>2.2</v>
      </c>
      <c r="J54" s="110">
        <v>0.2</v>
      </c>
      <c r="K54" s="112">
        <f t="shared" si="5"/>
        <v>3.1</v>
      </c>
    </row>
    <row r="55" spans="1:11" ht="13.5">
      <c r="A55" s="108" t="s">
        <v>58</v>
      </c>
      <c r="B55" s="109">
        <v>118.9</v>
      </c>
      <c r="C55" s="110">
        <v>0.25</v>
      </c>
      <c r="D55" s="110">
        <f t="shared" si="1"/>
        <v>0.2</v>
      </c>
      <c r="E55" s="110">
        <v>4.1</v>
      </c>
      <c r="F55" s="110">
        <f t="shared" si="2"/>
        <v>-3.9</v>
      </c>
      <c r="G55" s="109">
        <v>63.9</v>
      </c>
      <c r="H55" s="110">
        <v>0.25</v>
      </c>
      <c r="I55" s="110">
        <f t="shared" si="3"/>
        <v>0.4</v>
      </c>
      <c r="J55" s="110">
        <v>3.9</v>
      </c>
      <c r="K55" s="112">
        <f t="shared" si="5"/>
        <v>-3.7</v>
      </c>
    </row>
    <row r="56" spans="1:11" s="35" customFormat="1" ht="13.5">
      <c r="A56" s="108" t="s">
        <v>70</v>
      </c>
      <c r="B56" s="109">
        <v>139.9</v>
      </c>
      <c r="C56" s="110">
        <v>2.2</v>
      </c>
      <c r="D56" s="110">
        <f t="shared" si="1"/>
        <v>1.6</v>
      </c>
      <c r="E56" s="110">
        <v>6.8</v>
      </c>
      <c r="F56" s="110">
        <f t="shared" si="2"/>
        <v>-4.6</v>
      </c>
      <c r="G56" s="109">
        <v>96.5</v>
      </c>
      <c r="H56" s="110">
        <v>2.2</v>
      </c>
      <c r="I56" s="110">
        <f t="shared" si="3"/>
        <v>2.3</v>
      </c>
      <c r="J56" s="110">
        <v>2</v>
      </c>
      <c r="K56" s="112">
        <f t="shared" si="5"/>
        <v>0.2</v>
      </c>
    </row>
    <row r="57" spans="1:11" ht="13.5">
      <c r="A57" s="108" t="s">
        <v>71</v>
      </c>
      <c r="B57" s="109">
        <v>110.9</v>
      </c>
      <c r="C57" s="110">
        <v>18</v>
      </c>
      <c r="D57" s="110">
        <f t="shared" si="1"/>
        <v>16.2</v>
      </c>
      <c r="E57" s="110">
        <v>25.5</v>
      </c>
      <c r="F57" s="110">
        <f t="shared" si="2"/>
        <v>-7.5</v>
      </c>
      <c r="G57" s="109">
        <v>30.8</v>
      </c>
      <c r="H57" s="110">
        <v>12.7</v>
      </c>
      <c r="I57" s="110">
        <f t="shared" si="3"/>
        <v>41.2</v>
      </c>
      <c r="J57" s="110">
        <v>22.4</v>
      </c>
      <c r="K57" s="112">
        <f t="shared" si="5"/>
        <v>-9.7</v>
      </c>
    </row>
    <row r="58" spans="1:11" ht="13.5">
      <c r="A58" s="129" t="s">
        <v>27</v>
      </c>
      <c r="B58" s="109">
        <v>948</v>
      </c>
      <c r="C58" s="110">
        <v>151.4</v>
      </c>
      <c r="D58" s="110">
        <f t="shared" si="1"/>
        <v>16</v>
      </c>
      <c r="E58" s="110">
        <v>228.3</v>
      </c>
      <c r="F58" s="110">
        <f t="shared" si="2"/>
        <v>-76.9</v>
      </c>
      <c r="G58" s="109">
        <v>417</v>
      </c>
      <c r="H58" s="110">
        <v>122.7</v>
      </c>
      <c r="I58" s="110">
        <f t="shared" si="3"/>
        <v>29.4</v>
      </c>
      <c r="J58" s="110">
        <v>172.6</v>
      </c>
      <c r="K58" s="112">
        <f t="shared" si="5"/>
        <v>-49.9</v>
      </c>
    </row>
    <row r="59" spans="1:11" ht="13.5" hidden="1">
      <c r="A59" s="103" t="s">
        <v>31</v>
      </c>
      <c r="B59" s="104">
        <v>15638.6</v>
      </c>
      <c r="C59" s="105">
        <f>SUM(C60:C73)</f>
        <v>0</v>
      </c>
      <c r="D59" s="110">
        <f t="shared" si="1"/>
      </c>
      <c r="E59" s="105">
        <f>SUM(E60:E73)</f>
        <v>0</v>
      </c>
      <c r="F59" s="110">
        <f t="shared" si="2"/>
      </c>
      <c r="G59" s="104">
        <v>9099.1</v>
      </c>
      <c r="H59" s="105"/>
      <c r="I59" s="110">
        <f t="shared" si="3"/>
      </c>
      <c r="J59" s="105">
        <f>SUM(J60:J73)</f>
        <v>0</v>
      </c>
      <c r="K59" s="112">
        <f t="shared" si="5"/>
      </c>
    </row>
    <row r="60" spans="1:11" ht="13.5" hidden="1">
      <c r="A60" s="108" t="s">
        <v>72</v>
      </c>
      <c r="B60" s="109">
        <v>2194.8</v>
      </c>
      <c r="C60" s="110"/>
      <c r="D60" s="110">
        <f t="shared" si="1"/>
      </c>
      <c r="E60" s="110">
        <v>0</v>
      </c>
      <c r="F60" s="110">
        <f t="shared" si="2"/>
      </c>
      <c r="G60" s="109">
        <v>1470</v>
      </c>
      <c r="H60" s="110"/>
      <c r="I60" s="110">
        <f t="shared" si="3"/>
      </c>
      <c r="J60" s="110">
        <v>0</v>
      </c>
      <c r="K60" s="112">
        <f t="shared" si="5"/>
      </c>
    </row>
    <row r="61" spans="1:11" ht="13.5" hidden="1">
      <c r="A61" s="108" t="s">
        <v>73</v>
      </c>
      <c r="B61" s="109">
        <v>161.4</v>
      </c>
      <c r="C61" s="110"/>
      <c r="D61" s="110">
        <f t="shared" si="1"/>
      </c>
      <c r="E61" s="110">
        <v>0</v>
      </c>
      <c r="F61" s="110">
        <f t="shared" si="2"/>
      </c>
      <c r="G61" s="109">
        <v>101.9</v>
      </c>
      <c r="H61" s="110"/>
      <c r="I61" s="110">
        <f t="shared" si="3"/>
      </c>
      <c r="J61" s="110">
        <v>0</v>
      </c>
      <c r="K61" s="112">
        <f t="shared" si="5"/>
      </c>
    </row>
    <row r="62" spans="1:11" ht="13.5" hidden="1">
      <c r="A62" s="108" t="s">
        <v>74</v>
      </c>
      <c r="B62" s="109">
        <v>399.3</v>
      </c>
      <c r="C62" s="110"/>
      <c r="D62" s="110">
        <f t="shared" si="1"/>
      </c>
      <c r="E62" s="110">
        <v>0</v>
      </c>
      <c r="F62" s="110">
        <f t="shared" si="2"/>
      </c>
      <c r="G62" s="109">
        <v>261.1</v>
      </c>
      <c r="H62" s="110"/>
      <c r="I62" s="110">
        <f t="shared" si="3"/>
      </c>
      <c r="J62" s="110">
        <v>0</v>
      </c>
      <c r="K62" s="112">
        <f t="shared" si="5"/>
      </c>
    </row>
    <row r="63" spans="1:11" ht="13.5" hidden="1">
      <c r="A63" s="108" t="s">
        <v>75</v>
      </c>
      <c r="B63" s="109">
        <v>1855.4</v>
      </c>
      <c r="C63" s="110"/>
      <c r="D63" s="110">
        <f t="shared" si="1"/>
      </c>
      <c r="E63" s="110">
        <v>0</v>
      </c>
      <c r="F63" s="110">
        <f t="shared" si="2"/>
      </c>
      <c r="G63" s="109">
        <v>1044.1</v>
      </c>
      <c r="H63" s="110"/>
      <c r="I63" s="110">
        <f t="shared" si="3"/>
      </c>
      <c r="J63" s="110">
        <v>0</v>
      </c>
      <c r="K63" s="112">
        <f t="shared" si="5"/>
      </c>
    </row>
    <row r="64" spans="1:11" ht="13.5" hidden="1">
      <c r="A64" s="108" t="s">
        <v>59</v>
      </c>
      <c r="B64" s="109">
        <v>497.8</v>
      </c>
      <c r="C64" s="110"/>
      <c r="D64" s="110">
        <f t="shared" si="1"/>
      </c>
      <c r="E64" s="110">
        <v>0</v>
      </c>
      <c r="F64" s="110">
        <f t="shared" si="2"/>
      </c>
      <c r="G64" s="109">
        <v>348.1</v>
      </c>
      <c r="H64" s="110"/>
      <c r="I64" s="110">
        <f t="shared" si="3"/>
      </c>
      <c r="J64" s="110">
        <v>0</v>
      </c>
      <c r="K64" s="112">
        <f t="shared" si="5"/>
      </c>
    </row>
    <row r="65" spans="1:11" ht="13.5" hidden="1">
      <c r="A65" s="108" t="s">
        <v>60</v>
      </c>
      <c r="B65" s="109">
        <v>325.3</v>
      </c>
      <c r="C65" s="110"/>
      <c r="D65" s="110">
        <f t="shared" si="1"/>
      </c>
      <c r="E65" s="110">
        <v>0</v>
      </c>
      <c r="F65" s="110">
        <f t="shared" si="2"/>
      </c>
      <c r="G65" s="109">
        <v>213</v>
      </c>
      <c r="H65" s="110"/>
      <c r="I65" s="110">
        <f t="shared" si="3"/>
      </c>
      <c r="J65" s="110">
        <v>0</v>
      </c>
      <c r="K65" s="112">
        <f t="shared" si="5"/>
      </c>
    </row>
    <row r="66" spans="1:11" ht="13.5" hidden="1">
      <c r="A66" s="108" t="s">
        <v>95</v>
      </c>
      <c r="B66" s="109">
        <v>342</v>
      </c>
      <c r="C66" s="110"/>
      <c r="D66" s="110">
        <f t="shared" si="1"/>
      </c>
      <c r="E66" s="110">
        <v>0</v>
      </c>
      <c r="F66" s="110">
        <f>IF(C66&gt;0,C66-E66,"")</f>
      </c>
      <c r="G66" s="109">
        <v>227.27</v>
      </c>
      <c r="H66" s="110"/>
      <c r="I66" s="110">
        <f t="shared" si="3"/>
      </c>
      <c r="J66" s="110">
        <v>0</v>
      </c>
      <c r="K66" s="112">
        <f t="shared" si="5"/>
      </c>
    </row>
    <row r="67" spans="1:11" ht="13.5" hidden="1">
      <c r="A67" s="108" t="s">
        <v>32</v>
      </c>
      <c r="B67" s="109">
        <v>348.1</v>
      </c>
      <c r="C67" s="110"/>
      <c r="D67" s="110">
        <f t="shared" si="1"/>
      </c>
      <c r="E67" s="110">
        <v>0</v>
      </c>
      <c r="F67" s="110">
        <f t="shared" si="2"/>
      </c>
      <c r="G67" s="109">
        <v>242</v>
      </c>
      <c r="H67" s="110"/>
      <c r="I67" s="110">
        <f t="shared" si="3"/>
      </c>
      <c r="J67" s="110">
        <v>0</v>
      </c>
      <c r="K67" s="112">
        <f aca="true" t="shared" si="6" ref="K67:K108">IF(H67&gt;0,H67-J67,"")</f>
      </c>
    </row>
    <row r="68" spans="1:11" ht="13.5" hidden="1">
      <c r="A68" s="108" t="s">
        <v>76</v>
      </c>
      <c r="B68" s="109">
        <v>652.4</v>
      </c>
      <c r="C68" s="110"/>
      <c r="D68" s="110">
        <f t="shared" si="1"/>
      </c>
      <c r="E68" s="110">
        <v>0</v>
      </c>
      <c r="F68" s="110">
        <f t="shared" si="2"/>
      </c>
      <c r="G68" s="109">
        <v>402.5</v>
      </c>
      <c r="H68" s="110"/>
      <c r="I68" s="110">
        <f t="shared" si="3"/>
      </c>
      <c r="J68" s="110">
        <v>0</v>
      </c>
      <c r="K68" s="112">
        <f t="shared" si="6"/>
      </c>
    </row>
    <row r="69" spans="1:11" ht="13.5" hidden="1">
      <c r="A69" s="108" t="s">
        <v>33</v>
      </c>
      <c r="B69" s="109">
        <v>3274.3</v>
      </c>
      <c r="C69" s="110"/>
      <c r="D69" s="110">
        <f t="shared" si="1"/>
      </c>
      <c r="E69" s="110">
        <v>0</v>
      </c>
      <c r="F69" s="110">
        <f t="shared" si="2"/>
      </c>
      <c r="G69" s="109">
        <v>2236</v>
      </c>
      <c r="H69" s="110"/>
      <c r="I69" s="110">
        <f t="shared" si="3"/>
      </c>
      <c r="J69" s="110">
        <v>0</v>
      </c>
      <c r="K69" s="112">
        <f t="shared" si="6"/>
      </c>
    </row>
    <row r="70" spans="1:11" ht="13.5" hidden="1">
      <c r="A70" s="108" t="s">
        <v>34</v>
      </c>
      <c r="B70" s="109">
        <v>867.9</v>
      </c>
      <c r="C70" s="110"/>
      <c r="D70" s="110">
        <f t="shared" si="1"/>
      </c>
      <c r="E70" s="110">
        <v>0</v>
      </c>
      <c r="F70" s="110">
        <f t="shared" si="2"/>
      </c>
      <c r="G70" s="109">
        <v>380.6</v>
      </c>
      <c r="H70" s="110"/>
      <c r="I70" s="110">
        <f t="shared" si="3"/>
      </c>
      <c r="J70" s="110">
        <v>0</v>
      </c>
      <c r="K70" s="112">
        <f t="shared" si="6"/>
      </c>
    </row>
    <row r="71" spans="1:11" ht="13.5" hidden="1">
      <c r="A71" s="108" t="s">
        <v>35</v>
      </c>
      <c r="B71" s="109">
        <v>1500.3</v>
      </c>
      <c r="C71" s="110"/>
      <c r="D71" s="110">
        <f t="shared" si="1"/>
      </c>
      <c r="E71" s="110">
        <v>0</v>
      </c>
      <c r="F71" s="110">
        <f t="shared" si="2"/>
      </c>
      <c r="G71" s="109">
        <v>728</v>
      </c>
      <c r="H71" s="110"/>
      <c r="I71" s="110">
        <f t="shared" si="3"/>
      </c>
      <c r="J71" s="110">
        <v>0</v>
      </c>
      <c r="K71" s="112">
        <f t="shared" si="6"/>
      </c>
    </row>
    <row r="72" spans="1:11" s="35" customFormat="1" ht="13.5" hidden="1">
      <c r="A72" s="108" t="s">
        <v>36</v>
      </c>
      <c r="B72" s="109">
        <v>2533.4</v>
      </c>
      <c r="C72" s="110"/>
      <c r="D72" s="110">
        <f t="shared" si="1"/>
      </c>
      <c r="E72" s="110">
        <v>0</v>
      </c>
      <c r="F72" s="110">
        <f t="shared" si="2"/>
      </c>
      <c r="G72" s="109">
        <v>1140.8</v>
      </c>
      <c r="H72" s="110"/>
      <c r="I72" s="110">
        <f t="shared" si="3"/>
      </c>
      <c r="J72" s="110">
        <v>0</v>
      </c>
      <c r="K72" s="112">
        <f t="shared" si="6"/>
      </c>
    </row>
    <row r="73" spans="1:11" ht="13.5" hidden="1">
      <c r="A73" s="108" t="s">
        <v>37</v>
      </c>
      <c r="B73" s="109">
        <v>686.2</v>
      </c>
      <c r="C73" s="110"/>
      <c r="D73" s="110">
        <f t="shared" si="1"/>
      </c>
      <c r="E73" s="110">
        <v>0</v>
      </c>
      <c r="F73" s="110">
        <f t="shared" si="2"/>
      </c>
      <c r="G73" s="109">
        <v>303.7</v>
      </c>
      <c r="H73" s="110"/>
      <c r="I73" s="110">
        <f t="shared" si="3"/>
      </c>
      <c r="J73" s="110">
        <v>0</v>
      </c>
      <c r="K73" s="112">
        <f t="shared" si="6"/>
      </c>
    </row>
    <row r="74" spans="1:11" ht="13.5" hidden="1">
      <c r="A74" s="103" t="s">
        <v>77</v>
      </c>
      <c r="B74" s="104">
        <v>4543.9</v>
      </c>
      <c r="C74" s="105">
        <f>SUM(C75:C80)-C78-C79</f>
        <v>0</v>
      </c>
      <c r="D74" s="110">
        <f t="shared" si="1"/>
      </c>
      <c r="E74" s="105">
        <f>SUM(E75:E80)-E78-E79</f>
        <v>0</v>
      </c>
      <c r="F74" s="110">
        <f t="shared" si="2"/>
      </c>
      <c r="G74" s="104">
        <v>3500.2</v>
      </c>
      <c r="H74" s="105">
        <f>SUM(H75:H80)-H78-H79</f>
        <v>0</v>
      </c>
      <c r="I74" s="110">
        <f t="shared" si="3"/>
      </c>
      <c r="J74" s="105">
        <f>SUM(J75:J80)-J78-J79</f>
        <v>0</v>
      </c>
      <c r="K74" s="112">
        <f t="shared" si="6"/>
      </c>
    </row>
    <row r="75" spans="1:11" ht="13.5" hidden="1">
      <c r="A75" s="108" t="s">
        <v>78</v>
      </c>
      <c r="B75" s="109">
        <v>1312.3</v>
      </c>
      <c r="C75" s="110"/>
      <c r="D75" s="110">
        <f t="shared" si="1"/>
      </c>
      <c r="E75" s="110">
        <v>0</v>
      </c>
      <c r="F75" s="110">
        <f t="shared" si="2"/>
      </c>
      <c r="G75" s="109">
        <v>1102.7</v>
      </c>
      <c r="H75" s="110"/>
      <c r="I75" s="110">
        <f t="shared" si="3"/>
      </c>
      <c r="J75" s="110">
        <v>0</v>
      </c>
      <c r="K75" s="112">
        <f t="shared" si="6"/>
      </c>
    </row>
    <row r="76" spans="1:11" ht="13.5" hidden="1">
      <c r="A76" s="108" t="s">
        <v>38</v>
      </c>
      <c r="B76" s="109">
        <v>534</v>
      </c>
      <c r="C76" s="110"/>
      <c r="D76" s="110">
        <f aca="true" t="shared" si="7" ref="D76:D108">IF(C76&gt;0,C76/B76*100,"")</f>
      </c>
      <c r="E76" s="110">
        <v>0</v>
      </c>
      <c r="F76" s="110">
        <f t="shared" si="2"/>
      </c>
      <c r="G76" s="109">
        <v>370.4</v>
      </c>
      <c r="H76" s="110"/>
      <c r="I76" s="110">
        <f aca="true" t="shared" si="8" ref="I76:I108">IF(H76&gt;0,H76/G76*100,"")</f>
      </c>
      <c r="J76" s="110">
        <v>0</v>
      </c>
      <c r="K76" s="112">
        <f t="shared" si="6"/>
      </c>
    </row>
    <row r="77" spans="1:11" ht="13.5" hidden="1">
      <c r="A77" s="108" t="s">
        <v>39</v>
      </c>
      <c r="B77" s="109">
        <v>886</v>
      </c>
      <c r="C77" s="110"/>
      <c r="D77" s="110">
        <f t="shared" si="7"/>
      </c>
      <c r="E77" s="110">
        <v>0</v>
      </c>
      <c r="F77" s="110">
        <f t="shared" si="2"/>
      </c>
      <c r="G77" s="109">
        <v>693.675</v>
      </c>
      <c r="H77" s="110"/>
      <c r="I77" s="110">
        <f t="shared" si="8"/>
      </c>
      <c r="J77" s="110">
        <v>0</v>
      </c>
      <c r="K77" s="112">
        <f t="shared" si="6"/>
      </c>
    </row>
    <row r="78" spans="1:11" ht="13.5" hidden="1">
      <c r="A78" s="108" t="s">
        <v>79</v>
      </c>
      <c r="B78" s="109">
        <v>0</v>
      </c>
      <c r="C78" s="110"/>
      <c r="D78" s="110">
        <f t="shared" si="7"/>
      </c>
      <c r="E78" s="110">
        <v>0</v>
      </c>
      <c r="F78" s="110">
        <f t="shared" si="2"/>
      </c>
      <c r="G78" s="109"/>
      <c r="H78" s="110"/>
      <c r="I78" s="110">
        <f t="shared" si="8"/>
      </c>
      <c r="J78" s="110">
        <v>0</v>
      </c>
      <c r="K78" s="112">
        <f t="shared" si="6"/>
      </c>
    </row>
    <row r="79" spans="1:11" s="35" customFormat="1" ht="13.5" hidden="1">
      <c r="A79" s="108" t="s">
        <v>80</v>
      </c>
      <c r="B79" s="109">
        <v>0</v>
      </c>
      <c r="C79" s="110"/>
      <c r="D79" s="110">
        <f t="shared" si="7"/>
      </c>
      <c r="E79" s="110">
        <v>0</v>
      </c>
      <c r="F79" s="110">
        <f aca="true" t="shared" si="9" ref="F79:F108">IF(C79&gt;0,C79-E79,"")</f>
      </c>
      <c r="G79" s="109"/>
      <c r="H79" s="110"/>
      <c r="I79" s="110">
        <f t="shared" si="8"/>
      </c>
      <c r="J79" s="110">
        <v>0</v>
      </c>
      <c r="K79" s="112">
        <f t="shared" si="6"/>
      </c>
    </row>
    <row r="80" spans="1:11" ht="13.5" hidden="1">
      <c r="A80" s="108" t="s">
        <v>40</v>
      </c>
      <c r="B80" s="109">
        <v>1811.6</v>
      </c>
      <c r="C80" s="110"/>
      <c r="D80" s="110">
        <f t="shared" si="7"/>
      </c>
      <c r="E80" s="110">
        <v>0</v>
      </c>
      <c r="F80" s="110">
        <f t="shared" si="9"/>
      </c>
      <c r="G80" s="109">
        <v>1333.4</v>
      </c>
      <c r="H80" s="110"/>
      <c r="I80" s="110">
        <f t="shared" si="8"/>
      </c>
      <c r="J80" s="110">
        <v>0</v>
      </c>
      <c r="K80" s="112">
        <f t="shared" si="6"/>
      </c>
    </row>
    <row r="81" spans="1:11" ht="13.5" hidden="1">
      <c r="A81" s="103" t="s">
        <v>81</v>
      </c>
      <c r="B81" s="104">
        <v>12835.6</v>
      </c>
      <c r="C81" s="105">
        <f>SUM(C82:C97)-C88-C89-C91-C97</f>
        <v>0</v>
      </c>
      <c r="D81" s="110">
        <f t="shared" si="7"/>
      </c>
      <c r="E81" s="105">
        <f>SUM(E82:E97)-E88-E89-E91</f>
        <v>0</v>
      </c>
      <c r="F81" s="110">
        <f t="shared" si="9"/>
      </c>
      <c r="G81" s="104">
        <v>9645.6</v>
      </c>
      <c r="H81" s="105">
        <f>SUM(H82:H97)-H88-H89-H91-H97</f>
        <v>0</v>
      </c>
      <c r="I81" s="110">
        <f t="shared" si="8"/>
      </c>
      <c r="J81" s="105">
        <f>SUM(J82:J97)-J88-J89-J91</f>
        <v>0</v>
      </c>
      <c r="K81" s="112">
        <f t="shared" si="6"/>
      </c>
    </row>
    <row r="82" spans="1:11" ht="13.5" hidden="1">
      <c r="A82" s="108" t="s">
        <v>82</v>
      </c>
      <c r="B82" s="109">
        <v>47.6</v>
      </c>
      <c r="C82" s="110"/>
      <c r="D82" s="110">
        <f t="shared" si="7"/>
      </c>
      <c r="E82" s="110">
        <v>0</v>
      </c>
      <c r="F82" s="110">
        <f t="shared" si="9"/>
      </c>
      <c r="G82" s="109">
        <v>7</v>
      </c>
      <c r="H82" s="110"/>
      <c r="I82" s="110">
        <f t="shared" si="8"/>
      </c>
      <c r="J82" s="110">
        <v>0</v>
      </c>
      <c r="K82" s="112">
        <f t="shared" si="6"/>
      </c>
    </row>
    <row r="83" spans="1:11" ht="13.5" hidden="1">
      <c r="A83" s="108" t="s">
        <v>83</v>
      </c>
      <c r="B83" s="109">
        <v>144</v>
      </c>
      <c r="C83" s="110"/>
      <c r="D83" s="110">
        <f t="shared" si="7"/>
      </c>
      <c r="E83" s="110">
        <v>0</v>
      </c>
      <c r="F83" s="110">
        <f t="shared" si="9"/>
      </c>
      <c r="G83" s="109">
        <v>76</v>
      </c>
      <c r="H83" s="110"/>
      <c r="I83" s="110">
        <f t="shared" si="8"/>
      </c>
      <c r="J83" s="110">
        <v>0</v>
      </c>
      <c r="K83" s="112">
        <f t="shared" si="6"/>
      </c>
    </row>
    <row r="84" spans="1:11" ht="13.5" hidden="1">
      <c r="A84" s="108" t="s">
        <v>84</v>
      </c>
      <c r="B84" s="109">
        <v>23.7</v>
      </c>
      <c r="C84" s="110"/>
      <c r="D84" s="110">
        <f t="shared" si="7"/>
      </c>
      <c r="E84" s="110">
        <v>0</v>
      </c>
      <c r="F84" s="110">
        <f t="shared" si="9"/>
      </c>
      <c r="G84" s="109">
        <v>6.1</v>
      </c>
      <c r="H84" s="110"/>
      <c r="I84" s="110">
        <f t="shared" si="8"/>
      </c>
      <c r="J84" s="110">
        <v>0</v>
      </c>
      <c r="K84" s="112">
        <f t="shared" si="6"/>
      </c>
    </row>
    <row r="85" spans="1:11" ht="13.5" hidden="1">
      <c r="A85" s="108" t="s">
        <v>85</v>
      </c>
      <c r="B85" s="109">
        <v>159.4</v>
      </c>
      <c r="C85" s="110"/>
      <c r="D85" s="110">
        <f t="shared" si="7"/>
      </c>
      <c r="E85" s="110">
        <v>0</v>
      </c>
      <c r="F85" s="110">
        <f t="shared" si="9"/>
      </c>
      <c r="G85" s="109">
        <v>105.5</v>
      </c>
      <c r="H85" s="110"/>
      <c r="I85" s="110">
        <f t="shared" si="8"/>
      </c>
      <c r="J85" s="110">
        <v>0</v>
      </c>
      <c r="K85" s="112">
        <f t="shared" si="6"/>
      </c>
    </row>
    <row r="86" spans="1:11" ht="13.5" hidden="1">
      <c r="A86" s="108" t="s">
        <v>41</v>
      </c>
      <c r="B86" s="109">
        <v>4681</v>
      </c>
      <c r="C86" s="110"/>
      <c r="D86" s="110">
        <f t="shared" si="7"/>
      </c>
      <c r="E86" s="110">
        <v>0</v>
      </c>
      <c r="F86" s="110">
        <f t="shared" si="9"/>
      </c>
      <c r="G86" s="109">
        <v>3503.5</v>
      </c>
      <c r="H86" s="110"/>
      <c r="I86" s="110">
        <f t="shared" si="8"/>
      </c>
      <c r="J86" s="110">
        <v>0</v>
      </c>
      <c r="K86" s="112">
        <f t="shared" si="6"/>
      </c>
    </row>
    <row r="87" spans="1:11" ht="13.5" hidden="1">
      <c r="A87" s="108" t="s">
        <v>42</v>
      </c>
      <c r="B87" s="109">
        <v>1303.4</v>
      </c>
      <c r="C87" s="110"/>
      <c r="D87" s="110">
        <f t="shared" si="7"/>
      </c>
      <c r="E87" s="110">
        <v>0</v>
      </c>
      <c r="F87" s="110">
        <f t="shared" si="9"/>
      </c>
      <c r="G87" s="109">
        <v>1021.395</v>
      </c>
      <c r="H87" s="110"/>
      <c r="I87" s="110">
        <f t="shared" si="8"/>
      </c>
      <c r="J87" s="110">
        <v>0</v>
      </c>
      <c r="K87" s="112">
        <f t="shared" si="6"/>
      </c>
    </row>
    <row r="88" spans="1:11" ht="13.5" hidden="1">
      <c r="A88" s="108" t="s">
        <v>86</v>
      </c>
      <c r="B88" s="109">
        <v>0</v>
      </c>
      <c r="C88" s="110"/>
      <c r="D88" s="110">
        <f t="shared" si="7"/>
      </c>
      <c r="E88" s="110">
        <v>0</v>
      </c>
      <c r="F88" s="110">
        <f t="shared" si="9"/>
      </c>
      <c r="G88" s="109"/>
      <c r="H88" s="110"/>
      <c r="I88" s="110">
        <f t="shared" si="8"/>
      </c>
      <c r="J88" s="110">
        <v>0</v>
      </c>
      <c r="K88" s="112">
        <f t="shared" si="6"/>
      </c>
    </row>
    <row r="89" spans="1:11" ht="13.5" hidden="1">
      <c r="A89" s="108" t="s">
        <v>87</v>
      </c>
      <c r="B89" s="109">
        <v>0</v>
      </c>
      <c r="C89" s="110"/>
      <c r="D89" s="110">
        <f t="shared" si="7"/>
      </c>
      <c r="E89" s="110">
        <v>0</v>
      </c>
      <c r="F89" s="110">
        <f t="shared" si="9"/>
      </c>
      <c r="G89" s="109"/>
      <c r="H89" s="110"/>
      <c r="I89" s="110">
        <f t="shared" si="8"/>
      </c>
      <c r="J89" s="110">
        <v>0</v>
      </c>
      <c r="K89" s="112">
        <f t="shared" si="6"/>
      </c>
    </row>
    <row r="90" spans="1:11" ht="13.5" hidden="1">
      <c r="A90" s="108" t="s">
        <v>43</v>
      </c>
      <c r="B90" s="109">
        <v>571.2</v>
      </c>
      <c r="C90" s="110"/>
      <c r="D90" s="110">
        <f t="shared" si="7"/>
      </c>
      <c r="E90" s="110">
        <v>0</v>
      </c>
      <c r="F90" s="110">
        <f t="shared" si="9"/>
      </c>
      <c r="G90" s="109">
        <v>418.3</v>
      </c>
      <c r="H90" s="110"/>
      <c r="I90" s="110">
        <f t="shared" si="8"/>
      </c>
      <c r="J90" s="110">
        <v>0</v>
      </c>
      <c r="K90" s="112">
        <f t="shared" si="6"/>
      </c>
    </row>
    <row r="91" spans="1:11" ht="13.5" hidden="1">
      <c r="A91" s="108" t="s">
        <v>88</v>
      </c>
      <c r="B91" s="109">
        <v>0</v>
      </c>
      <c r="C91" s="110"/>
      <c r="D91" s="110">
        <f t="shared" si="7"/>
      </c>
      <c r="E91" s="110">
        <v>0</v>
      </c>
      <c r="F91" s="110">
        <f t="shared" si="9"/>
      </c>
      <c r="G91" s="109"/>
      <c r="H91" s="110"/>
      <c r="I91" s="110">
        <f t="shared" si="8"/>
      </c>
      <c r="J91" s="110">
        <v>0</v>
      </c>
      <c r="K91" s="112">
        <f t="shared" si="6"/>
      </c>
    </row>
    <row r="92" spans="1:11" ht="13.5" hidden="1">
      <c r="A92" s="108" t="s">
        <v>44</v>
      </c>
      <c r="B92" s="109">
        <v>782.2</v>
      </c>
      <c r="C92" s="110"/>
      <c r="D92" s="110">
        <f t="shared" si="7"/>
      </c>
      <c r="E92" s="110">
        <v>0</v>
      </c>
      <c r="F92" s="110">
        <f t="shared" si="9"/>
      </c>
      <c r="G92" s="109">
        <v>548</v>
      </c>
      <c r="H92" s="110"/>
      <c r="I92" s="110">
        <f t="shared" si="8"/>
      </c>
      <c r="J92" s="110">
        <v>0</v>
      </c>
      <c r="K92" s="112">
        <f t="shared" si="6"/>
      </c>
    </row>
    <row r="93" spans="1:11" ht="13.5" hidden="1">
      <c r="A93" s="108" t="s">
        <v>45</v>
      </c>
      <c r="B93" s="109">
        <v>1941.5</v>
      </c>
      <c r="C93" s="110"/>
      <c r="D93" s="110">
        <f t="shared" si="7"/>
      </c>
      <c r="E93" s="110">
        <v>0</v>
      </c>
      <c r="F93" s="110">
        <f t="shared" si="9"/>
      </c>
      <c r="G93" s="109">
        <v>1488.3</v>
      </c>
      <c r="H93" s="110"/>
      <c r="I93" s="110">
        <f t="shared" si="8"/>
      </c>
      <c r="J93" s="110">
        <v>0</v>
      </c>
      <c r="K93" s="112">
        <f t="shared" si="6"/>
      </c>
    </row>
    <row r="94" spans="1:11" ht="13.5" hidden="1">
      <c r="A94" s="108" t="s">
        <v>46</v>
      </c>
      <c r="B94" s="109">
        <v>2745.9</v>
      </c>
      <c r="C94" s="110"/>
      <c r="D94" s="110">
        <f t="shared" si="7"/>
      </c>
      <c r="E94" s="110">
        <v>0</v>
      </c>
      <c r="F94" s="110">
        <f t="shared" si="9"/>
      </c>
      <c r="G94" s="109">
        <v>2154.3</v>
      </c>
      <c r="H94" s="110"/>
      <c r="I94" s="110">
        <f t="shared" si="8"/>
      </c>
      <c r="J94" s="110">
        <v>0</v>
      </c>
      <c r="K94" s="112">
        <f t="shared" si="6"/>
      </c>
    </row>
    <row r="95" spans="1:11" ht="13.5" hidden="1">
      <c r="A95" s="108" t="s">
        <v>47</v>
      </c>
      <c r="B95" s="109">
        <v>239.7</v>
      </c>
      <c r="C95" s="110"/>
      <c r="D95" s="110">
        <f t="shared" si="7"/>
      </c>
      <c r="E95" s="110">
        <v>0</v>
      </c>
      <c r="F95" s="110">
        <f t="shared" si="9"/>
      </c>
      <c r="G95" s="109">
        <v>183.2</v>
      </c>
      <c r="H95" s="110"/>
      <c r="I95" s="110">
        <f t="shared" si="8"/>
      </c>
      <c r="J95" s="110">
        <v>0</v>
      </c>
      <c r="K95" s="112">
        <f t="shared" si="6"/>
      </c>
    </row>
    <row r="96" spans="1:11" s="35" customFormat="1" ht="13.5" hidden="1">
      <c r="A96" s="108" t="s">
        <v>48</v>
      </c>
      <c r="B96" s="109">
        <v>195.9</v>
      </c>
      <c r="C96" s="110"/>
      <c r="D96" s="110">
        <f t="shared" si="7"/>
      </c>
      <c r="E96" s="110">
        <v>0</v>
      </c>
      <c r="F96" s="110">
        <f t="shared" si="9"/>
      </c>
      <c r="G96" s="109">
        <v>134</v>
      </c>
      <c r="H96" s="110"/>
      <c r="I96" s="110">
        <f t="shared" si="8"/>
      </c>
      <c r="J96" s="110">
        <v>0</v>
      </c>
      <c r="K96" s="112">
        <f t="shared" si="6"/>
      </c>
    </row>
    <row r="97" spans="1:11" ht="13.5" hidden="1">
      <c r="A97" s="108" t="s">
        <v>89</v>
      </c>
      <c r="B97" s="109">
        <v>0</v>
      </c>
      <c r="C97" s="110"/>
      <c r="D97" s="110">
        <f t="shared" si="7"/>
      </c>
      <c r="E97" s="110">
        <v>0</v>
      </c>
      <c r="F97" s="110">
        <f t="shared" si="9"/>
      </c>
      <c r="G97" s="109"/>
      <c r="H97" s="110"/>
      <c r="I97" s="110">
        <f t="shared" si="8"/>
      </c>
      <c r="J97" s="110">
        <v>0</v>
      </c>
      <c r="K97" s="112">
        <f t="shared" si="6"/>
      </c>
    </row>
    <row r="98" spans="1:11" s="35" customFormat="1" ht="13.5">
      <c r="A98" s="103" t="s">
        <v>49</v>
      </c>
      <c r="B98" s="104">
        <v>1853.5</v>
      </c>
      <c r="C98" s="106">
        <f>SUM(C99:C108)-C104</f>
        <v>0.01</v>
      </c>
      <c r="D98" s="126">
        <f t="shared" si="7"/>
        <v>0.001</v>
      </c>
      <c r="E98" s="105">
        <f>SUM(E99:E108)-E104</f>
        <v>0</v>
      </c>
      <c r="F98" s="105">
        <f t="shared" si="9"/>
        <v>0</v>
      </c>
      <c r="G98" s="104">
        <v>358.2</v>
      </c>
      <c r="H98" s="105">
        <f>SUM(H99:H108)-H104</f>
        <v>0</v>
      </c>
      <c r="I98" s="105">
        <f t="shared" si="8"/>
      </c>
      <c r="J98" s="105">
        <f>SUM(J99:J108)-J104</f>
        <v>0</v>
      </c>
      <c r="K98" s="107">
        <f t="shared" si="6"/>
      </c>
    </row>
    <row r="99" spans="1:11" ht="13.5">
      <c r="A99" s="108" t="s">
        <v>90</v>
      </c>
      <c r="B99" s="109">
        <v>38</v>
      </c>
      <c r="C99" s="110"/>
      <c r="D99" s="110">
        <f t="shared" si="7"/>
      </c>
      <c r="E99" s="110">
        <v>0</v>
      </c>
      <c r="F99" s="110">
        <f t="shared" si="9"/>
      </c>
      <c r="G99" s="109">
        <v>12.1</v>
      </c>
      <c r="H99" s="110"/>
      <c r="I99" s="110">
        <f t="shared" si="8"/>
      </c>
      <c r="J99" s="110">
        <v>0</v>
      </c>
      <c r="K99" s="112">
        <f t="shared" si="6"/>
      </c>
    </row>
    <row r="100" spans="1:11" ht="13.5">
      <c r="A100" s="114" t="s">
        <v>50</v>
      </c>
      <c r="B100" s="115">
        <v>419.4</v>
      </c>
      <c r="C100" s="118">
        <v>0.01</v>
      </c>
      <c r="D100" s="122">
        <f t="shared" si="7"/>
        <v>0.002</v>
      </c>
      <c r="E100" s="116">
        <v>0</v>
      </c>
      <c r="F100" s="116">
        <f t="shared" si="9"/>
        <v>0</v>
      </c>
      <c r="G100" s="115">
        <v>110</v>
      </c>
      <c r="H100" s="116"/>
      <c r="I100" s="116">
        <f t="shared" si="8"/>
      </c>
      <c r="J100" s="116">
        <v>0</v>
      </c>
      <c r="K100" s="117">
        <f t="shared" si="6"/>
      </c>
    </row>
    <row r="101" spans="1:11" ht="13.5" hidden="1">
      <c r="A101" s="123" t="s">
        <v>51</v>
      </c>
      <c r="B101" s="124">
        <v>66</v>
      </c>
      <c r="C101" s="125"/>
      <c r="D101" s="119">
        <f t="shared" si="7"/>
      </c>
      <c r="E101" s="125">
        <v>0</v>
      </c>
      <c r="F101" s="120">
        <f t="shared" si="9"/>
      </c>
      <c r="G101" s="124">
        <v>9.6</v>
      </c>
      <c r="H101" s="125"/>
      <c r="I101" s="119">
        <f t="shared" si="8"/>
      </c>
      <c r="J101" s="125">
        <v>0</v>
      </c>
      <c r="K101" s="120">
        <f t="shared" si="6"/>
      </c>
    </row>
    <row r="102" spans="1:11" ht="13.5" hidden="1">
      <c r="A102" s="108" t="s">
        <v>52</v>
      </c>
      <c r="B102" s="109">
        <v>1171</v>
      </c>
      <c r="C102" s="110"/>
      <c r="D102" s="116">
        <f t="shared" si="7"/>
      </c>
      <c r="E102" s="110">
        <v>0</v>
      </c>
      <c r="F102" s="117">
        <f t="shared" si="9"/>
      </c>
      <c r="G102" s="109">
        <v>219.5</v>
      </c>
      <c r="H102" s="110"/>
      <c r="I102" s="116">
        <f t="shared" si="8"/>
      </c>
      <c r="J102" s="110">
        <v>0</v>
      </c>
      <c r="K102" s="117">
        <f t="shared" si="6"/>
      </c>
    </row>
    <row r="103" spans="1:11" ht="13.5" hidden="1">
      <c r="A103" s="108" t="s">
        <v>53</v>
      </c>
      <c r="B103" s="109">
        <v>10.4</v>
      </c>
      <c r="C103" s="110"/>
      <c r="D103" s="116">
        <f t="shared" si="7"/>
      </c>
      <c r="E103" s="110">
        <v>0</v>
      </c>
      <c r="F103" s="117">
        <f t="shared" si="9"/>
      </c>
      <c r="G103" s="109"/>
      <c r="H103" s="110"/>
      <c r="I103" s="116">
        <f t="shared" si="8"/>
      </c>
      <c r="J103" s="110">
        <v>0</v>
      </c>
      <c r="K103" s="117">
        <f t="shared" si="6"/>
      </c>
    </row>
    <row r="104" spans="1:11" ht="13.5" hidden="1">
      <c r="A104" s="108" t="s">
        <v>91</v>
      </c>
      <c r="B104" s="109">
        <v>0</v>
      </c>
      <c r="C104" s="110"/>
      <c r="D104" s="116">
        <f t="shared" si="7"/>
      </c>
      <c r="E104" s="110">
        <v>0</v>
      </c>
      <c r="F104" s="117">
        <f t="shared" si="9"/>
      </c>
      <c r="G104" s="109"/>
      <c r="H104" s="110"/>
      <c r="I104" s="116">
        <f t="shared" si="8"/>
      </c>
      <c r="J104" s="110">
        <v>0</v>
      </c>
      <c r="K104" s="117">
        <f t="shared" si="6"/>
      </c>
    </row>
    <row r="105" spans="1:11" ht="13.5" hidden="1">
      <c r="A105" s="108" t="s">
        <v>54</v>
      </c>
      <c r="B105" s="109">
        <v>6.5</v>
      </c>
      <c r="C105" s="110"/>
      <c r="D105" s="116">
        <f t="shared" si="7"/>
      </c>
      <c r="E105" s="110">
        <v>0</v>
      </c>
      <c r="F105" s="117">
        <f t="shared" si="9"/>
      </c>
      <c r="G105" s="109"/>
      <c r="H105" s="110"/>
      <c r="I105" s="116">
        <f t="shared" si="8"/>
      </c>
      <c r="J105" s="110">
        <v>0</v>
      </c>
      <c r="K105" s="117">
        <f t="shared" si="6"/>
      </c>
    </row>
    <row r="106" spans="1:11" ht="13.5" hidden="1">
      <c r="A106" s="108" t="s">
        <v>55</v>
      </c>
      <c r="B106" s="109">
        <v>14.2</v>
      </c>
      <c r="C106" s="110"/>
      <c r="D106" s="116">
        <f t="shared" si="7"/>
      </c>
      <c r="E106" s="110">
        <v>0</v>
      </c>
      <c r="F106" s="117">
        <f t="shared" si="9"/>
      </c>
      <c r="G106" s="109"/>
      <c r="H106" s="110"/>
      <c r="I106" s="116">
        <f t="shared" si="8"/>
      </c>
      <c r="J106" s="110">
        <v>0</v>
      </c>
      <c r="K106" s="117">
        <f t="shared" si="6"/>
      </c>
    </row>
    <row r="107" spans="1:11" s="35" customFormat="1" ht="13.5" hidden="1">
      <c r="A107" s="108" t="s">
        <v>92</v>
      </c>
      <c r="B107" s="109">
        <v>128</v>
      </c>
      <c r="C107" s="110"/>
      <c r="D107" s="116">
        <f t="shared" si="7"/>
      </c>
      <c r="E107" s="110">
        <v>0</v>
      </c>
      <c r="F107" s="117">
        <f t="shared" si="9"/>
      </c>
      <c r="G107" s="109">
        <v>7</v>
      </c>
      <c r="H107" s="110"/>
      <c r="I107" s="116">
        <f t="shared" si="8"/>
      </c>
      <c r="J107" s="110">
        <v>0</v>
      </c>
      <c r="K107" s="117">
        <f t="shared" si="6"/>
      </c>
    </row>
    <row r="108" spans="1:11" ht="13.5" hidden="1">
      <c r="A108" s="114" t="s">
        <v>93</v>
      </c>
      <c r="B108" s="115">
        <v>0</v>
      </c>
      <c r="C108" s="116"/>
      <c r="D108" s="116">
        <f t="shared" si="7"/>
      </c>
      <c r="E108" s="116">
        <v>0</v>
      </c>
      <c r="F108" s="117">
        <f t="shared" si="9"/>
      </c>
      <c r="G108" s="115"/>
      <c r="H108" s="116"/>
      <c r="I108" s="116">
        <f t="shared" si="8"/>
      </c>
      <c r="J108" s="116">
        <v>0</v>
      </c>
      <c r="K108" s="117">
        <f t="shared" si="6"/>
      </c>
    </row>
    <row r="109" spans="1:11" ht="13.5" hidden="1">
      <c r="A109" s="36" t="s">
        <v>102</v>
      </c>
      <c r="B109" s="37">
        <v>0.7</v>
      </c>
      <c r="C109" s="38">
        <v>0</v>
      </c>
      <c r="D109" s="39">
        <v>0</v>
      </c>
      <c r="E109" s="38"/>
      <c r="F109" s="40">
        <v>0</v>
      </c>
      <c r="G109" s="41"/>
      <c r="H109" s="38"/>
      <c r="I109" s="39" t="e">
        <v>#DIV/0!</v>
      </c>
      <c r="J109" s="38">
        <v>0</v>
      </c>
      <c r="K109" s="42">
        <v>0</v>
      </c>
    </row>
    <row r="113" ht="13.5">
      <c r="E113" s="10"/>
    </row>
  </sheetData>
  <sheetProtection/>
  <mergeCells count="7">
    <mergeCell ref="A1:K1"/>
    <mergeCell ref="A2:K2"/>
    <mergeCell ref="A9:A10"/>
    <mergeCell ref="B9:B10"/>
    <mergeCell ref="C9:F9"/>
    <mergeCell ref="H9:K9"/>
    <mergeCell ref="G9:G10"/>
  </mergeCells>
  <printOptions horizontalCentered="1"/>
  <pageMargins left="0.5905511811023623" right="0.31496062992125984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МСХП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ГВЦ</dc:creator>
  <cp:keywords/>
  <dc:description/>
  <cp:lastModifiedBy>Vert</cp:lastModifiedBy>
  <cp:lastPrinted>2017-03-20T14:38:36Z</cp:lastPrinted>
  <dcterms:created xsi:type="dcterms:W3CDTF">2001-05-16T07:54:33Z</dcterms:created>
  <dcterms:modified xsi:type="dcterms:W3CDTF">2017-03-26T21:43:45Z</dcterms:modified>
  <cp:category/>
  <cp:version/>
  <cp:contentType/>
  <cp:contentStatus/>
</cp:coreProperties>
</file>