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5" windowWidth="29040" windowHeight="6405" tabRatio="898" activeTab="0"/>
  </bookViews>
  <sheets>
    <sheet name="зерноск" sheetId="1" r:id="rId1"/>
    <sheet name="пшен." sheetId="2" r:id="rId2"/>
    <sheet name="ячмень" sheetId="3" r:id="rId3"/>
    <sheet name="рапс" sheetId="4" r:id="rId4"/>
    <sheet name="картоф" sheetId="5" r:id="rId5"/>
    <sheet name="овощи" sheetId="6" r:id="rId6"/>
  </sheets>
  <definedNames>
    <definedName name="_xlnm.Print_Titles" localSheetId="0">'зерноск'!$4:$5</definedName>
    <definedName name="_xlnm.Print_Titles" localSheetId="5">'овощи'!$4:$5</definedName>
    <definedName name="_xlnm.Print_Titles" localSheetId="1">'пшен.'!$4:$5</definedName>
    <definedName name="_xlnm.Print_Area" localSheetId="0">'зерноск'!$A$1:$L$95</definedName>
    <definedName name="_xlnm.Print_Area" localSheetId="4">'картоф'!$A$1:$L$103</definedName>
    <definedName name="_xlnm.Print_Area" localSheetId="5">'овощи'!$A$1:$L$95</definedName>
    <definedName name="_xlnm.Print_Area" localSheetId="1">'пшен.'!$A$1:$L$103</definedName>
    <definedName name="_xlnm.Print_Area" localSheetId="3">'рапс'!$A$1:$L$66</definedName>
    <definedName name="_xlnm.Print_Area" localSheetId="2">'ячмень'!$A$1:$L$103</definedName>
  </definedNames>
  <calcPr fullCalcOnLoad="1"/>
</workbook>
</file>

<file path=xl/sharedStrings.xml><?xml version="1.0" encoding="utf-8"?>
<sst xmlns="http://schemas.openxmlformats.org/spreadsheetml/2006/main" count="691" uniqueCount="125">
  <si>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</si>
  <si>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</si>
  <si>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</si>
  <si>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</si>
  <si>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</si>
  <si>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</si>
  <si>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</si>
  <si>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</si>
  <si>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</si>
  <si>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</si>
  <si>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</si>
  <si>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</si>
  <si>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</si>
  <si>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</si>
  <si>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</si>
  <si>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</si>
  <si>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</si>
  <si>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</si>
  <si>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</si>
  <si>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</si>
  <si>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</si>
  <si>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</si>
  <si>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</si>
  <si>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</si>
  <si>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</si>
  <si>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</si>
  <si>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</si>
  <si>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</si>
  <si>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</si>
  <si>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</si>
  <si>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</si>
  <si>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</si>
  <si>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</si>
  <si>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</si>
  <si>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</si>
  <si>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</si>
  <si>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</si>
  <si>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</si>
  <si>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</si>
  <si>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</si>
  <si>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</si>
  <si>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</si>
  <si>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</si>
  <si>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</si>
  <si>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</si>
  <si>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</si>
  <si>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</si>
  <si>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</si>
  <si>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</si>
  <si>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</si>
  <si>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</si>
  <si>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</si>
  <si>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</si>
  <si>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</si>
  <si>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</si>
  <si>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</si>
  <si>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</si>
  <si>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</si>
  <si>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</si>
  <si>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</si>
  <si>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</si>
  <si>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</si>
  <si>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</si>
  <si>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</si>
  <si>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</si>
  <si>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</si>
  <si>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</si>
  <si>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</si>
  <si>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</si>
  <si>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</si>
  <si>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</si>
  <si>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</si>
  <si>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</si>
  <si>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</si>
  <si>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</si>
  <si>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</si>
  <si>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</si>
  <si>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</si>
  <si>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</si>
  <si>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</si>
  <si>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</si>
  <si>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</si>
  <si>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</si>
  <si>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</si>
  <si>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</si>
  <si>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</si>
  <si>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</si>
  <si>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</si>
  <si>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</si>
  <si>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</si>
  <si>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</si>
  <si>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</si>
  <si>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</si>
  <si>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</si>
  <si>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</si>
  <si>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</si>
  <si>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</si>
  <si>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</si>
  <si>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</si>
  <si>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</si>
  <si>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>Республика Крым</t>
  </si>
  <si>
    <t>г. Севастополь</t>
  </si>
  <si>
    <t>2017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</si>
  <si>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</si>
  <si>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</si>
  <si>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2018 г.</t>
  </si>
  <si>
    <t>2018 г. +/- к 2017 г.</t>
  </si>
  <si>
    <t>г. Москва</t>
  </si>
  <si>
    <t>Уборка рапса озимого и ярового в Российской Федерации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</si>
  <si>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</si>
  <si>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</si>
  <si>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>Выкопано, тыс.га</t>
  </si>
  <si>
    <t>Накопано, тыс. тонн</t>
  </si>
  <si>
    <t>Убрано, тыс.га</t>
  </si>
  <si>
    <t>Собрано, тыс. тонн</t>
  </si>
  <si>
    <t>обмолочено</t>
  </si>
  <si>
    <t>намолочено</t>
  </si>
  <si>
    <t>урожайность</t>
  </si>
  <si>
    <t>2016 год</t>
  </si>
  <si>
    <t xml:space="preserve"> </t>
  </si>
  <si>
    <t>по состоянию на 26 июля 2018 года</t>
  </si>
  <si>
    <t>Посевная площадь, тыс.га   (весенний учет)</t>
  </si>
  <si>
    <t>% к площади посева</t>
  </si>
  <si>
    <t>Посадочная площадь, тыс.га   (весенний учет)</t>
  </si>
  <si>
    <t>% к площади посадки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</si>
</sst>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 applyProtection="1">
      <alignment horizontal="center" vertical="center"/>
      <protection locked="0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3" fillId="0" borderId="22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3" fillId="0" borderId="23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/>
    </xf>
    <xf numFmtId="172" fontId="3" fillId="0" borderId="12" xfId="0" applyNumberFormat="1" applyFont="1" applyFill="1" applyBorder="1" applyAlignment="1" applyProtection="1">
      <alignment/>
      <protection locked="0"/>
    </xf>
    <xf numFmtId="172" fontId="3" fillId="0" borderId="18" xfId="0" applyNumberFormat="1" applyFont="1" applyFill="1" applyBorder="1" applyAlignment="1" applyProtection="1">
      <alignment/>
      <protection locked="0"/>
    </xf>
    <xf numFmtId="172" fontId="3" fillId="0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8" xfId="0" applyNumberFormat="1" applyFont="1" applyFill="1" applyBorder="1" applyAlignment="1" applyProtection="1">
      <alignment/>
      <protection locked="0"/>
    </xf>
    <xf numFmtId="172" fontId="3" fillId="0" borderId="27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3" fillId="0" borderId="29" xfId="0" applyNumberFormat="1" applyFont="1" applyFill="1" applyBorder="1" applyAlignment="1">
      <alignment horizontal="center" vertical="center"/>
    </xf>
    <xf numFmtId="172" fontId="3" fillId="0" borderId="30" xfId="0" applyNumberFormat="1" applyFont="1" applyFill="1" applyBorder="1" applyAlignment="1">
      <alignment horizontal="center"/>
    </xf>
    <xf numFmtId="172" fontId="4" fillId="0" borderId="30" xfId="0" applyNumberFormat="1" applyFont="1" applyFill="1" applyBorder="1" applyAlignment="1">
      <alignment horizontal="center"/>
    </xf>
    <xf numFmtId="172" fontId="2" fillId="0" borderId="30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center"/>
      <protection locked="0"/>
    </xf>
    <xf numFmtId="172" fontId="4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 applyProtection="1">
      <alignment/>
      <protection locked="0"/>
    </xf>
    <xf numFmtId="172" fontId="4" fillId="0" borderId="3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4" fillId="0" borderId="34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/>
    </xf>
    <xf numFmtId="172" fontId="4" fillId="0" borderId="35" xfId="0" applyNumberFormat="1" applyFont="1" applyFill="1" applyBorder="1" applyAlignment="1" applyProtection="1">
      <alignment horizontal="center"/>
      <protection locked="0"/>
    </xf>
    <xf numFmtId="173" fontId="4" fillId="0" borderId="14" xfId="0" applyNumberFormat="1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4" fillId="0" borderId="41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/>
      <protection locked="0"/>
    </xf>
    <xf numFmtId="172" fontId="4" fillId="0" borderId="37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72" fontId="4" fillId="0" borderId="42" xfId="0" applyNumberFormat="1" applyFont="1" applyFill="1" applyBorder="1" applyAlignment="1">
      <alignment horizontal="center"/>
    </xf>
    <xf numFmtId="172" fontId="3" fillId="0" borderId="37" xfId="0" applyNumberFormat="1" applyFont="1" applyFill="1" applyBorder="1" applyAlignment="1" applyProtection="1">
      <alignment horizontal="center"/>
      <protection locked="0"/>
    </xf>
    <xf numFmtId="172" fontId="4" fillId="0" borderId="37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 applyProtection="1">
      <alignment horizontal="center"/>
      <protection locked="0"/>
    </xf>
    <xf numFmtId="172" fontId="45" fillId="0" borderId="12" xfId="0" applyNumberFormat="1" applyFont="1" applyFill="1" applyBorder="1" applyAlignment="1" applyProtection="1">
      <alignment horizontal="center"/>
      <protection locked="0"/>
    </xf>
    <xf numFmtId="172" fontId="44" fillId="0" borderId="18" xfId="0" applyNumberFormat="1" applyFont="1" applyFill="1" applyBorder="1" applyAlignment="1" applyProtection="1">
      <alignment horizontal="center"/>
      <protection locked="0"/>
    </xf>
    <xf numFmtId="172" fontId="45" fillId="0" borderId="12" xfId="0" applyNumberFormat="1" applyFont="1" applyFill="1" applyBorder="1" applyAlignment="1" applyProtection="1">
      <alignment horizontal="center"/>
      <protection locked="0"/>
    </xf>
    <xf numFmtId="173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43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>
      <alignment horizontal="center"/>
    </xf>
    <xf numFmtId="172" fontId="4" fillId="0" borderId="45" xfId="0" applyNumberFormat="1" applyFont="1" applyFill="1" applyBorder="1" applyAlignment="1">
      <alignment/>
    </xf>
    <xf numFmtId="172" fontId="44" fillId="0" borderId="12" xfId="0" applyNumberFormat="1" applyFont="1" applyFill="1" applyBorder="1" applyAlignment="1" applyProtection="1">
      <alignment horizontal="center"/>
      <protection locked="0"/>
    </xf>
    <xf numFmtId="172" fontId="44" fillId="0" borderId="1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72" fontId="3" fillId="0" borderId="2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42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 horizontal="center"/>
    </xf>
    <xf numFmtId="172" fontId="3" fillId="0" borderId="37" xfId="0" applyNumberFormat="1" applyFont="1" applyFill="1" applyBorder="1" applyAlignment="1" applyProtection="1">
      <alignment/>
      <protection locked="0"/>
    </xf>
    <xf numFmtId="172" fontId="3" fillId="0" borderId="37" xfId="0" applyNumberFormat="1" applyFont="1" applyFill="1" applyBorder="1" applyAlignment="1">
      <alignment/>
    </xf>
    <xf numFmtId="172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left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172" fontId="3" fillId="0" borderId="1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/>
    </xf>
    <xf numFmtId="172" fontId="4" fillId="0" borderId="11" xfId="0" applyNumberFormat="1" applyFont="1" applyFill="1" applyBorder="1" applyAlignment="1" applyProtection="1">
      <alignment horizontal="center"/>
      <protection locked="0"/>
    </xf>
    <xf numFmtId="172" fontId="4" fillId="0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172" fontId="3" fillId="0" borderId="1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44" fillId="0" borderId="18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172" fontId="3" fillId="0" borderId="37" xfId="0" applyNumberFormat="1" applyFont="1" applyFill="1" applyBorder="1" applyAlignment="1">
      <alignment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72" fontId="44" fillId="34" borderId="12" xfId="0" applyNumberFormat="1" applyFont="1" applyFill="1" applyBorder="1" applyAlignment="1" applyProtection="1">
      <alignment horizontal="center"/>
      <protection locked="0"/>
    </xf>
    <xf numFmtId="172" fontId="44" fillId="34" borderId="12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4" fillId="0" borderId="11" xfId="0" applyNumberFormat="1" applyFont="1" applyFill="1" applyBorder="1" applyAlignment="1" applyProtection="1">
      <alignment/>
      <protection locked="0"/>
    </xf>
    <xf numFmtId="172" fontId="3" fillId="0" borderId="11" xfId="0" applyNumberFormat="1" applyFont="1" applyFill="1" applyBorder="1" applyAlignment="1" applyProtection="1">
      <alignment/>
      <protection locked="0"/>
    </xf>
    <xf numFmtId="172" fontId="3" fillId="0" borderId="11" xfId="0" applyNumberFormat="1" applyFont="1" applyFill="1" applyBorder="1" applyAlignment="1">
      <alignment/>
    </xf>
    <xf numFmtId="172" fontId="4" fillId="0" borderId="17" xfId="0" applyNumberFormat="1" applyFont="1" applyFill="1" applyBorder="1" applyAlignment="1" applyProtection="1">
      <alignment/>
      <protection locked="0"/>
    </xf>
    <xf numFmtId="173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5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40" sqref="T39:T40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3" width="10.75390625" style="9" customWidth="1"/>
    <col min="4" max="4" width="12.0039062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12.25390625" style="9" customWidth="1"/>
    <col min="14" max="14" width="11.125" style="9" customWidth="1"/>
    <col min="15" max="15" width="13.375" style="9" hidden="1" customWidth="1"/>
    <col min="16" max="16" width="13.25390625" style="9" hidden="1" customWidth="1"/>
    <col min="17" max="17" width="10.25390625" style="9" hidden="1" customWidth="1"/>
    <col min="18" max="19" width="9.125" style="9" customWidth="1"/>
    <col min="20" max="16384" width="9.125" style="9" customWidth="1"/>
  </cols>
  <sheetData>
    <row r="1" spans="1:12" ht="16.5">
      <c r="A1" s="11" t="s">
        <v>99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">
        <v>120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4.5" customHeight="1">
      <c r="A3" s="11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7" s="10" customFormat="1" ht="28.5" customHeight="1">
      <c r="A4" s="187" t="s">
        <v>1</v>
      </c>
      <c r="B4" s="187" t="s">
        <v>121</v>
      </c>
      <c r="C4" s="187" t="s">
        <v>96</v>
      </c>
      <c r="D4" s="187"/>
      <c r="E4" s="189"/>
      <c r="F4" s="189"/>
      <c r="G4" s="187" t="s">
        <v>60</v>
      </c>
      <c r="H4" s="189"/>
      <c r="I4" s="189"/>
      <c r="J4" s="190" t="s">
        <v>0</v>
      </c>
      <c r="K4" s="190"/>
      <c r="L4" s="190"/>
      <c r="O4" s="186" t="s">
        <v>118</v>
      </c>
      <c r="P4" s="186"/>
      <c r="Q4" s="186"/>
    </row>
    <row r="5" spans="1:17" s="10" customFormat="1" ht="51.75" customHeight="1">
      <c r="A5" s="188"/>
      <c r="B5" s="187"/>
      <c r="C5" s="1" t="s">
        <v>105</v>
      </c>
      <c r="D5" s="65" t="s">
        <v>122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  <c r="O5" s="86" t="s">
        <v>115</v>
      </c>
      <c r="P5" s="86" t="s">
        <v>116</v>
      </c>
      <c r="Q5" s="86" t="s">
        <v>117</v>
      </c>
    </row>
    <row r="6" spans="1:17" s="14" customFormat="1" ht="15.75">
      <c r="A6" s="158" t="s">
        <v>2</v>
      </c>
      <c r="B6" s="159">
        <v>46481.98</v>
      </c>
      <c r="C6" s="32">
        <f>C7+C26+C37+C46+C54+C69+C76+C93</f>
        <v>9328.400000000001</v>
      </c>
      <c r="D6" s="32">
        <f>C6/B6*100</f>
        <v>20.068852488641838</v>
      </c>
      <c r="E6" s="32">
        <v>7821.598499999999</v>
      </c>
      <c r="F6" s="160">
        <f aca="true" t="shared" si="0" ref="F6:F71">C6-E6</f>
        <v>1506.8015000000023</v>
      </c>
      <c r="G6" s="32">
        <f>G7+G26+G37+G46+G54+G69+G76+G93</f>
        <v>34299.884399999995</v>
      </c>
      <c r="H6" s="32">
        <v>33775.415400000005</v>
      </c>
      <c r="I6" s="160">
        <f aca="true" t="shared" si="1" ref="I6:I24">G6-H6</f>
        <v>524.46899999999</v>
      </c>
      <c r="J6" s="85">
        <f>G6/C6*10</f>
        <v>36.769311350285136</v>
      </c>
      <c r="K6" s="32">
        <f>H6/E6*10</f>
        <v>43.182241328291155</v>
      </c>
      <c r="L6" s="51">
        <f>J6-K6</f>
        <v>-6.412929978006019</v>
      </c>
      <c r="M6" s="19"/>
      <c r="O6" s="19">
        <v>9683.609</v>
      </c>
      <c r="P6" s="19">
        <v>38048.079999999994</v>
      </c>
      <c r="Q6" s="19">
        <f>P6/O6*10</f>
        <v>39.29121880075909</v>
      </c>
    </row>
    <row r="7" spans="1:13" s="15" customFormat="1" ht="15.75">
      <c r="A7" s="161" t="s">
        <v>3</v>
      </c>
      <c r="B7" s="33">
        <v>7945.05</v>
      </c>
      <c r="C7" s="33">
        <f>SUM(C8:C24)</f>
        <v>475.79900000000004</v>
      </c>
      <c r="D7" s="33">
        <f aca="true" t="shared" si="2" ref="D7:D37">C7/B7*100</f>
        <v>5.98862184630682</v>
      </c>
      <c r="E7" s="33">
        <v>380.63000000000005</v>
      </c>
      <c r="F7" s="162">
        <f t="shared" si="0"/>
        <v>95.16899999999998</v>
      </c>
      <c r="G7" s="33">
        <f>SUM(G8:G24)</f>
        <v>1877.9930000000002</v>
      </c>
      <c r="H7" s="33">
        <v>1763.7580000000003</v>
      </c>
      <c r="I7" s="162">
        <f t="shared" si="1"/>
        <v>114.2349999999999</v>
      </c>
      <c r="J7" s="38">
        <f>IF(C7&gt;0,G7/C7*10,"")</f>
        <v>39.47030153489183</v>
      </c>
      <c r="K7" s="38">
        <f aca="true" t="shared" si="3" ref="K7:K38">IF(E7&gt;0,H7/E7*10,"")</f>
        <v>46.33786091479915</v>
      </c>
      <c r="L7" s="52">
        <f aca="true" t="shared" si="4" ref="L7:L42">J7-K7</f>
        <v>-6.86755937990732</v>
      </c>
      <c r="M7" s="19"/>
    </row>
    <row r="8" spans="1:15" s="2" customFormat="1" ht="15">
      <c r="A8" s="163" t="s">
        <v>4</v>
      </c>
      <c r="B8" s="34">
        <v>737.56</v>
      </c>
      <c r="C8" s="39">
        <v>112.793</v>
      </c>
      <c r="D8" s="39">
        <f t="shared" si="2"/>
        <v>15.292721948044907</v>
      </c>
      <c r="E8" s="39">
        <v>138.57000000000002</v>
      </c>
      <c r="F8" s="164">
        <f t="shared" si="0"/>
        <v>-25.777000000000015</v>
      </c>
      <c r="G8" s="39">
        <v>511.705</v>
      </c>
      <c r="H8" s="39">
        <v>724.3580000000001</v>
      </c>
      <c r="I8" s="164">
        <f t="shared" si="1"/>
        <v>-212.65300000000008</v>
      </c>
      <c r="J8" s="39">
        <f aca="true" t="shared" si="5" ref="J8:J71">IF(C8&gt;0,G8/C8*10,"")</f>
        <v>45.36673375120796</v>
      </c>
      <c r="K8" s="39">
        <f t="shared" si="3"/>
        <v>52.273796637078725</v>
      </c>
      <c r="L8" s="54">
        <f t="shared" si="4"/>
        <v>-6.907062885870765</v>
      </c>
      <c r="O8" s="2" t="s">
        <v>119</v>
      </c>
    </row>
    <row r="9" spans="1:12" s="2" customFormat="1" ht="15">
      <c r="A9" s="163" t="s">
        <v>5</v>
      </c>
      <c r="B9" s="34">
        <v>376.12</v>
      </c>
      <c r="C9" s="39">
        <v>4.531</v>
      </c>
      <c r="D9" s="39">
        <f t="shared" si="2"/>
        <v>1.204668722748059</v>
      </c>
      <c r="E9" s="39"/>
      <c r="F9" s="164">
        <f t="shared" si="0"/>
        <v>4.531</v>
      </c>
      <c r="G9" s="39">
        <v>17.795</v>
      </c>
      <c r="H9" s="39"/>
      <c r="I9" s="164">
        <f t="shared" si="1"/>
        <v>17.795</v>
      </c>
      <c r="J9" s="39">
        <f t="shared" si="5"/>
        <v>39.27389097329509</v>
      </c>
      <c r="K9" s="39">
        <f t="shared" si="3"/>
      </c>
      <c r="L9" s="140" t="e">
        <f t="shared" si="4"/>
        <v>#VALUE!</v>
      </c>
    </row>
    <row r="10" spans="1:12" s="2" customFormat="1" ht="15" hidden="1">
      <c r="A10" s="163" t="s">
        <v>6</v>
      </c>
      <c r="B10" s="34">
        <v>86.06</v>
      </c>
      <c r="C10" s="39"/>
      <c r="D10" s="39">
        <f t="shared" si="2"/>
        <v>0</v>
      </c>
      <c r="E10" s="39"/>
      <c r="F10" s="164">
        <f t="shared" si="0"/>
        <v>0</v>
      </c>
      <c r="G10" s="39"/>
      <c r="H10" s="39"/>
      <c r="I10" s="164">
        <f t="shared" si="1"/>
        <v>0</v>
      </c>
      <c r="J10" s="39">
        <f t="shared" si="5"/>
      </c>
      <c r="K10" s="39">
        <f t="shared" si="3"/>
      </c>
      <c r="L10" s="54" t="e">
        <f t="shared" si="4"/>
        <v>#VALUE!</v>
      </c>
    </row>
    <row r="11" spans="1:17" s="2" customFormat="1" ht="15">
      <c r="A11" s="163" t="s">
        <v>7</v>
      </c>
      <c r="B11" s="34">
        <v>1462.17</v>
      </c>
      <c r="C11" s="39">
        <v>219.3</v>
      </c>
      <c r="D11" s="39">
        <f t="shared" si="2"/>
        <v>14.99825601674224</v>
      </c>
      <c r="E11" s="39">
        <v>151.9</v>
      </c>
      <c r="F11" s="164">
        <f t="shared" si="0"/>
        <v>67.4</v>
      </c>
      <c r="G11" s="39">
        <v>715.9</v>
      </c>
      <c r="H11" s="39">
        <v>639.4</v>
      </c>
      <c r="I11" s="164">
        <f t="shared" si="1"/>
        <v>76.5</v>
      </c>
      <c r="J11" s="39">
        <f t="shared" si="5"/>
        <v>32.64477884176926</v>
      </c>
      <c r="K11" s="39">
        <f t="shared" si="3"/>
        <v>42.09348255431205</v>
      </c>
      <c r="L11" s="54">
        <f t="shared" si="4"/>
        <v>-9.448703712542788</v>
      </c>
      <c r="Q11" s="2" t="s">
        <v>119</v>
      </c>
    </row>
    <row r="12" spans="1:12" s="2" customFormat="1" ht="15" hidden="1">
      <c r="A12" s="163" t="s">
        <v>8</v>
      </c>
      <c r="B12" s="34">
        <v>65.44</v>
      </c>
      <c r="C12" s="39"/>
      <c r="D12" s="39">
        <f t="shared" si="2"/>
        <v>0</v>
      </c>
      <c r="E12" s="39"/>
      <c r="F12" s="164">
        <f t="shared" si="0"/>
        <v>0</v>
      </c>
      <c r="G12" s="39"/>
      <c r="H12" s="39"/>
      <c r="I12" s="164">
        <f t="shared" si="1"/>
        <v>0</v>
      </c>
      <c r="J12" s="39">
        <f t="shared" si="5"/>
      </c>
      <c r="K12" s="39">
        <f t="shared" si="3"/>
      </c>
      <c r="L12" s="54" t="e">
        <f t="shared" si="4"/>
        <v>#VALUE!</v>
      </c>
    </row>
    <row r="13" spans="1:14" s="2" customFormat="1" ht="15" hidden="1">
      <c r="A13" s="163" t="s">
        <v>9</v>
      </c>
      <c r="B13" s="34">
        <v>88.7</v>
      </c>
      <c r="C13" s="39"/>
      <c r="D13" s="39">
        <f t="shared" si="2"/>
        <v>0</v>
      </c>
      <c r="E13" s="39"/>
      <c r="F13" s="164">
        <f t="shared" si="0"/>
        <v>0</v>
      </c>
      <c r="G13" s="39"/>
      <c r="H13" s="39"/>
      <c r="I13" s="164">
        <f t="shared" si="1"/>
        <v>0</v>
      </c>
      <c r="J13" s="39">
        <f t="shared" si="5"/>
      </c>
      <c r="K13" s="39">
        <f t="shared" si="3"/>
      </c>
      <c r="L13" s="54" t="e">
        <f t="shared" si="4"/>
        <v>#VALUE!</v>
      </c>
      <c r="M13" s="24"/>
      <c r="N13" s="24"/>
    </row>
    <row r="14" spans="1:12" s="2" customFormat="1" ht="15" hidden="1">
      <c r="A14" s="163" t="s">
        <v>10</v>
      </c>
      <c r="B14" s="34">
        <v>36.79</v>
      </c>
      <c r="C14" s="39"/>
      <c r="D14" s="39">
        <f t="shared" si="2"/>
        <v>0</v>
      </c>
      <c r="E14" s="39"/>
      <c r="F14" s="164">
        <f t="shared" si="0"/>
        <v>0</v>
      </c>
      <c r="G14" s="39"/>
      <c r="H14" s="39"/>
      <c r="I14" s="164">
        <f t="shared" si="1"/>
        <v>0</v>
      </c>
      <c r="J14" s="39">
        <f t="shared" si="5"/>
      </c>
      <c r="K14" s="39">
        <f t="shared" si="3"/>
      </c>
      <c r="L14" s="54" t="e">
        <f t="shared" si="4"/>
        <v>#VALUE!</v>
      </c>
    </row>
    <row r="15" spans="1:12" s="2" customFormat="1" ht="15">
      <c r="A15" s="163" t="s">
        <v>11</v>
      </c>
      <c r="B15" s="34">
        <v>969.7</v>
      </c>
      <c r="C15" s="39">
        <v>87.34</v>
      </c>
      <c r="D15" s="39">
        <f t="shared" si="2"/>
        <v>9.006909353408272</v>
      </c>
      <c r="E15" s="39">
        <v>89.3</v>
      </c>
      <c r="F15" s="164">
        <f t="shared" si="0"/>
        <v>-1.9599999999999937</v>
      </c>
      <c r="G15" s="39">
        <v>427.7</v>
      </c>
      <c r="H15" s="39">
        <v>396.1</v>
      </c>
      <c r="I15" s="164">
        <f t="shared" si="1"/>
        <v>31.599999999999966</v>
      </c>
      <c r="J15" s="39">
        <f t="shared" si="5"/>
        <v>48.96954430959468</v>
      </c>
      <c r="K15" s="39">
        <f t="shared" si="3"/>
        <v>44.35610302351624</v>
      </c>
      <c r="L15" s="54">
        <f t="shared" si="4"/>
        <v>4.613441286078441</v>
      </c>
    </row>
    <row r="16" spans="1:12" s="2" customFormat="1" ht="15">
      <c r="A16" s="163" t="s">
        <v>12</v>
      </c>
      <c r="B16" s="34">
        <v>750.71</v>
      </c>
      <c r="C16" s="39">
        <v>18.4</v>
      </c>
      <c r="D16" s="39">
        <f t="shared" si="2"/>
        <v>2.4510130409878648</v>
      </c>
      <c r="E16" s="39"/>
      <c r="F16" s="164">
        <f t="shared" si="0"/>
        <v>18.4</v>
      </c>
      <c r="G16" s="39">
        <v>78</v>
      </c>
      <c r="H16" s="39"/>
      <c r="I16" s="164">
        <f t="shared" si="1"/>
        <v>78</v>
      </c>
      <c r="J16" s="39">
        <f t="shared" si="5"/>
        <v>42.39130434782609</v>
      </c>
      <c r="K16" s="39">
        <f t="shared" si="3"/>
      </c>
      <c r="L16" s="140" t="e">
        <f t="shared" si="4"/>
        <v>#VALUE!</v>
      </c>
    </row>
    <row r="17" spans="1:12" s="2" customFormat="1" ht="15" hidden="1">
      <c r="A17" s="163" t="s">
        <v>92</v>
      </c>
      <c r="B17" s="34">
        <v>121.4</v>
      </c>
      <c r="C17" s="39"/>
      <c r="D17" s="39">
        <f t="shared" si="2"/>
        <v>0</v>
      </c>
      <c r="E17" s="39"/>
      <c r="F17" s="164">
        <f t="shared" si="0"/>
        <v>0</v>
      </c>
      <c r="G17" s="39"/>
      <c r="H17" s="39"/>
      <c r="I17" s="164">
        <f t="shared" si="1"/>
        <v>0</v>
      </c>
      <c r="J17" s="39">
        <f t="shared" si="5"/>
      </c>
      <c r="K17" s="39">
        <f t="shared" si="3"/>
      </c>
      <c r="L17" s="54" t="e">
        <f t="shared" si="4"/>
        <v>#VALUE!</v>
      </c>
    </row>
    <row r="18" spans="1:12" s="2" customFormat="1" ht="15">
      <c r="A18" s="163" t="s">
        <v>13</v>
      </c>
      <c r="B18" s="34">
        <v>877.05</v>
      </c>
      <c r="C18" s="39">
        <v>7.7</v>
      </c>
      <c r="D18" s="39">
        <f t="shared" si="2"/>
        <v>0.8779431047260705</v>
      </c>
      <c r="E18" s="39">
        <v>0.86</v>
      </c>
      <c r="F18" s="164">
        <f t="shared" si="0"/>
        <v>6.84</v>
      </c>
      <c r="G18" s="39">
        <v>34.8</v>
      </c>
      <c r="H18" s="39">
        <v>3.9</v>
      </c>
      <c r="I18" s="164">
        <f t="shared" si="1"/>
        <v>30.9</v>
      </c>
      <c r="J18" s="39">
        <f t="shared" si="5"/>
        <v>45.194805194805184</v>
      </c>
      <c r="K18" s="39">
        <f t="shared" si="3"/>
        <v>45.348837209302324</v>
      </c>
      <c r="L18" s="54">
        <f t="shared" si="4"/>
        <v>-0.15403201449714032</v>
      </c>
    </row>
    <row r="19" spans="1:12" s="2" customFormat="1" ht="15">
      <c r="A19" s="163" t="s">
        <v>14</v>
      </c>
      <c r="B19" s="34">
        <v>576.76</v>
      </c>
      <c r="C19" s="39">
        <v>8</v>
      </c>
      <c r="D19" s="39">
        <f t="shared" si="2"/>
        <v>1.387058741937721</v>
      </c>
      <c r="E19" s="39"/>
      <c r="F19" s="164">
        <f t="shared" si="0"/>
        <v>8</v>
      </c>
      <c r="G19" s="39">
        <v>28.4</v>
      </c>
      <c r="H19" s="39"/>
      <c r="I19" s="164">
        <f t="shared" si="1"/>
        <v>28.4</v>
      </c>
      <c r="J19" s="39">
        <f t="shared" si="5"/>
        <v>35.5</v>
      </c>
      <c r="K19" s="39">
        <f t="shared" si="3"/>
      </c>
      <c r="L19" s="140" t="e">
        <f t="shared" si="4"/>
        <v>#VALUE!</v>
      </c>
    </row>
    <row r="20" spans="1:12" s="2" customFormat="1" ht="15" hidden="1">
      <c r="A20" s="163" t="s">
        <v>15</v>
      </c>
      <c r="B20" s="34">
        <v>124.06</v>
      </c>
      <c r="C20" s="39"/>
      <c r="D20" s="39">
        <f t="shared" si="2"/>
        <v>0</v>
      </c>
      <c r="E20" s="39"/>
      <c r="F20" s="164">
        <f t="shared" si="0"/>
        <v>0</v>
      </c>
      <c r="G20" s="39"/>
      <c r="H20" s="39"/>
      <c r="I20" s="164">
        <f t="shared" si="1"/>
        <v>0</v>
      </c>
      <c r="J20" s="39">
        <f t="shared" si="5"/>
      </c>
      <c r="K20" s="39">
        <f t="shared" si="3"/>
      </c>
      <c r="L20" s="140" t="e">
        <f t="shared" si="4"/>
        <v>#VALUE!</v>
      </c>
    </row>
    <row r="21" spans="1:12" s="2" customFormat="1" ht="15">
      <c r="A21" s="163" t="s">
        <v>16</v>
      </c>
      <c r="B21" s="34">
        <v>1008.26</v>
      </c>
      <c r="C21" s="39">
        <v>17.07</v>
      </c>
      <c r="D21" s="39">
        <f t="shared" si="2"/>
        <v>1.6930156903973184</v>
      </c>
      <c r="E21" s="39"/>
      <c r="F21" s="164">
        <f t="shared" si="0"/>
        <v>17.07</v>
      </c>
      <c r="G21" s="39">
        <v>60.893</v>
      </c>
      <c r="H21" s="39"/>
      <c r="I21" s="164">
        <f t="shared" si="1"/>
        <v>60.893</v>
      </c>
      <c r="J21" s="39">
        <f t="shared" si="5"/>
        <v>35.67252489748096</v>
      </c>
      <c r="K21" s="39">
        <f t="shared" si="3"/>
      </c>
      <c r="L21" s="140" t="e">
        <f t="shared" si="4"/>
        <v>#VALUE!</v>
      </c>
    </row>
    <row r="22" spans="1:12" s="2" customFormat="1" ht="15" hidden="1">
      <c r="A22" s="163" t="s">
        <v>17</v>
      </c>
      <c r="B22" s="34">
        <v>67.12</v>
      </c>
      <c r="C22" s="39"/>
      <c r="D22" s="39">
        <f t="shared" si="2"/>
        <v>0</v>
      </c>
      <c r="E22" s="39"/>
      <c r="F22" s="164">
        <f t="shared" si="0"/>
        <v>0</v>
      </c>
      <c r="G22" s="39"/>
      <c r="H22" s="39"/>
      <c r="I22" s="164">
        <f t="shared" si="1"/>
        <v>0</v>
      </c>
      <c r="J22" s="39">
        <f t="shared" si="5"/>
      </c>
      <c r="K22" s="39">
        <f t="shared" si="3"/>
      </c>
      <c r="L22" s="140" t="e">
        <f t="shared" si="4"/>
        <v>#VALUE!</v>
      </c>
    </row>
    <row r="23" spans="1:12" s="2" customFormat="1" ht="15">
      <c r="A23" s="163" t="s">
        <v>18</v>
      </c>
      <c r="B23" s="34">
        <v>546.62</v>
      </c>
      <c r="C23" s="39">
        <v>0.665</v>
      </c>
      <c r="D23" s="39">
        <f t="shared" si="2"/>
        <v>0.12165672679375068</v>
      </c>
      <c r="E23" s="39"/>
      <c r="F23" s="164">
        <f t="shared" si="0"/>
        <v>0.665</v>
      </c>
      <c r="G23" s="39">
        <v>2.8</v>
      </c>
      <c r="H23" s="39"/>
      <c r="I23" s="164">
        <f t="shared" si="1"/>
        <v>2.8</v>
      </c>
      <c r="J23" s="39">
        <f t="shared" si="5"/>
        <v>42.10526315789473</v>
      </c>
      <c r="K23" s="39">
        <f t="shared" si="3"/>
      </c>
      <c r="L23" s="140" t="e">
        <f t="shared" si="4"/>
        <v>#VALUE!</v>
      </c>
    </row>
    <row r="24" spans="1:12" s="2" customFormat="1" ht="15" hidden="1">
      <c r="A24" s="163" t="s">
        <v>19</v>
      </c>
      <c r="B24" s="34">
        <v>49.92</v>
      </c>
      <c r="C24" s="39"/>
      <c r="D24" s="39">
        <f t="shared" si="2"/>
        <v>0</v>
      </c>
      <c r="E24" s="39"/>
      <c r="F24" s="164">
        <f t="shared" si="0"/>
        <v>0</v>
      </c>
      <c r="G24" s="39"/>
      <c r="H24" s="39"/>
      <c r="I24" s="164">
        <f t="shared" si="1"/>
        <v>0</v>
      </c>
      <c r="J24" s="39">
        <f t="shared" si="5"/>
      </c>
      <c r="K24" s="39">
        <f t="shared" si="3"/>
      </c>
      <c r="L24" s="54" t="e">
        <f t="shared" si="4"/>
        <v>#VALUE!</v>
      </c>
    </row>
    <row r="25" spans="1:12" s="2" customFormat="1" ht="15" hidden="1">
      <c r="A25" s="163"/>
      <c r="B25" s="34">
        <v>0.62</v>
      </c>
      <c r="C25" s="39"/>
      <c r="D25" s="39">
        <f t="shared" si="2"/>
        <v>0</v>
      </c>
      <c r="E25" s="39"/>
      <c r="F25" s="164"/>
      <c r="G25" s="39"/>
      <c r="H25" s="39"/>
      <c r="I25" s="164"/>
      <c r="J25" s="39">
        <f t="shared" si="5"/>
      </c>
      <c r="K25" s="39">
        <f t="shared" si="3"/>
      </c>
      <c r="L25" s="54" t="e">
        <f t="shared" si="4"/>
        <v>#VALUE!</v>
      </c>
    </row>
    <row r="26" spans="1:12" s="15" customFormat="1" ht="15.75" hidden="1">
      <c r="A26" s="161" t="s">
        <v>20</v>
      </c>
      <c r="B26" s="33">
        <v>306.52</v>
      </c>
      <c r="C26" s="33">
        <f>SUM(C27:C36)-C30</f>
        <v>0</v>
      </c>
      <c r="D26" s="33">
        <f t="shared" si="2"/>
        <v>0</v>
      </c>
      <c r="E26" s="33">
        <v>1.6</v>
      </c>
      <c r="F26" s="162">
        <f t="shared" si="0"/>
        <v>-1.6</v>
      </c>
      <c r="G26" s="33">
        <f>SUM(G27:G36)-G30</f>
        <v>0</v>
      </c>
      <c r="H26" s="33">
        <v>8.2</v>
      </c>
      <c r="I26" s="162">
        <f aca="true" t="shared" si="6" ref="I26:I44">G26-H26</f>
        <v>-8.2</v>
      </c>
      <c r="J26" s="38">
        <f t="shared" si="5"/>
      </c>
      <c r="K26" s="38">
        <f t="shared" si="3"/>
        <v>51.24999999999999</v>
      </c>
      <c r="L26" s="54" t="e">
        <f t="shared" si="4"/>
        <v>#VALUE!</v>
      </c>
    </row>
    <row r="27" spans="1:12" s="2" customFormat="1" ht="15.75" hidden="1">
      <c r="A27" s="163" t="s">
        <v>61</v>
      </c>
      <c r="B27" s="34">
        <v>999999999</v>
      </c>
      <c r="C27" s="34"/>
      <c r="D27" s="33">
        <f t="shared" si="2"/>
        <v>0</v>
      </c>
      <c r="E27" s="34"/>
      <c r="F27" s="162">
        <f t="shared" si="0"/>
        <v>0</v>
      </c>
      <c r="G27" s="34"/>
      <c r="H27" s="34"/>
      <c r="I27" s="162">
        <f t="shared" si="6"/>
        <v>0</v>
      </c>
      <c r="J27" s="39">
        <f t="shared" si="5"/>
      </c>
      <c r="K27" s="39">
        <f t="shared" si="3"/>
      </c>
      <c r="L27" s="54" t="e">
        <f t="shared" si="4"/>
        <v>#VALUE!</v>
      </c>
    </row>
    <row r="28" spans="1:12" s="2" customFormat="1" ht="15.75" hidden="1">
      <c r="A28" s="163" t="s">
        <v>21</v>
      </c>
      <c r="B28" s="34">
        <v>999999999</v>
      </c>
      <c r="C28" s="34"/>
      <c r="D28" s="33">
        <f t="shared" si="2"/>
        <v>0</v>
      </c>
      <c r="E28" s="34"/>
      <c r="F28" s="162">
        <f t="shared" si="0"/>
        <v>0</v>
      </c>
      <c r="G28" s="34"/>
      <c r="H28" s="34"/>
      <c r="I28" s="162">
        <f t="shared" si="6"/>
        <v>0</v>
      </c>
      <c r="J28" s="39">
        <f t="shared" si="5"/>
      </c>
      <c r="K28" s="39">
        <f t="shared" si="3"/>
      </c>
      <c r="L28" s="54" t="e">
        <f t="shared" si="4"/>
        <v>#VALUE!</v>
      </c>
    </row>
    <row r="29" spans="1:12" s="2" customFormat="1" ht="15.75" hidden="1">
      <c r="A29" s="163" t="s">
        <v>22</v>
      </c>
      <c r="B29" s="34">
        <v>1.94</v>
      </c>
      <c r="C29" s="34"/>
      <c r="D29" s="33">
        <f t="shared" si="2"/>
        <v>0</v>
      </c>
      <c r="E29" s="34"/>
      <c r="F29" s="162">
        <f t="shared" si="0"/>
        <v>0</v>
      </c>
      <c r="G29" s="34"/>
      <c r="H29" s="34"/>
      <c r="I29" s="162">
        <f t="shared" si="6"/>
        <v>0</v>
      </c>
      <c r="J29" s="39">
        <f t="shared" si="5"/>
      </c>
      <c r="K29" s="39">
        <f t="shared" si="3"/>
      </c>
      <c r="L29" s="54" t="e">
        <f t="shared" si="4"/>
        <v>#VALUE!</v>
      </c>
    </row>
    <row r="30" spans="1:12" s="2" customFormat="1" ht="15.75" hidden="1">
      <c r="A30" s="163" t="s">
        <v>62</v>
      </c>
      <c r="B30" s="34"/>
      <c r="C30" s="34"/>
      <c r="D30" s="33" t="e">
        <f t="shared" si="2"/>
        <v>#DIV/0!</v>
      </c>
      <c r="E30" s="34"/>
      <c r="F30" s="162">
        <f t="shared" si="0"/>
        <v>0</v>
      </c>
      <c r="G30" s="34"/>
      <c r="H30" s="34"/>
      <c r="I30" s="162">
        <f t="shared" si="6"/>
        <v>0</v>
      </c>
      <c r="J30" s="39">
        <f t="shared" si="5"/>
      </c>
      <c r="K30" s="39">
        <f t="shared" si="3"/>
      </c>
      <c r="L30" s="54" t="e">
        <f t="shared" si="4"/>
        <v>#VALUE!</v>
      </c>
    </row>
    <row r="31" spans="1:12" s="2" customFormat="1" ht="15.75" hidden="1">
      <c r="A31" s="163" t="s">
        <v>23</v>
      </c>
      <c r="B31" s="34">
        <v>117.62</v>
      </c>
      <c r="C31" s="34"/>
      <c r="D31" s="33">
        <f t="shared" si="2"/>
        <v>0</v>
      </c>
      <c r="E31" s="34"/>
      <c r="F31" s="162">
        <f t="shared" si="0"/>
        <v>0</v>
      </c>
      <c r="G31" s="34"/>
      <c r="H31" s="34"/>
      <c r="I31" s="162">
        <f t="shared" si="6"/>
        <v>0</v>
      </c>
      <c r="J31" s="39">
        <f t="shared" si="5"/>
      </c>
      <c r="K31" s="39">
        <f t="shared" si="3"/>
      </c>
      <c r="L31" s="54" t="e">
        <f t="shared" si="4"/>
        <v>#VALUE!</v>
      </c>
    </row>
    <row r="32" spans="1:12" s="2" customFormat="1" ht="15.75" hidden="1">
      <c r="A32" s="163" t="s">
        <v>24</v>
      </c>
      <c r="B32" s="34">
        <v>103.56</v>
      </c>
      <c r="C32" s="34"/>
      <c r="D32" s="33">
        <f t="shared" si="2"/>
        <v>0</v>
      </c>
      <c r="E32" s="34">
        <v>1.6</v>
      </c>
      <c r="F32" s="162">
        <f t="shared" si="0"/>
        <v>-1.6</v>
      </c>
      <c r="G32" s="34"/>
      <c r="H32" s="34">
        <v>8.2</v>
      </c>
      <c r="I32" s="162">
        <f t="shared" si="6"/>
        <v>-8.2</v>
      </c>
      <c r="J32" s="39">
        <f t="shared" si="5"/>
      </c>
      <c r="K32" s="39">
        <f t="shared" si="3"/>
        <v>51.24999999999999</v>
      </c>
      <c r="L32" s="54" t="e">
        <f t="shared" si="4"/>
        <v>#VALUE!</v>
      </c>
    </row>
    <row r="33" spans="1:12" s="2" customFormat="1" ht="15.75" hidden="1">
      <c r="A33" s="163" t="s">
        <v>25</v>
      </c>
      <c r="B33" s="34">
        <v>41.15</v>
      </c>
      <c r="C33" s="34"/>
      <c r="D33" s="33">
        <f t="shared" si="2"/>
        <v>0</v>
      </c>
      <c r="E33" s="34"/>
      <c r="F33" s="162">
        <f t="shared" si="0"/>
        <v>0</v>
      </c>
      <c r="G33" s="34"/>
      <c r="H33" s="34"/>
      <c r="I33" s="162">
        <f t="shared" si="6"/>
        <v>0</v>
      </c>
      <c r="J33" s="39">
        <f t="shared" si="5"/>
      </c>
      <c r="K33" s="39">
        <f t="shared" si="3"/>
      </c>
      <c r="L33" s="54" t="e">
        <f t="shared" si="4"/>
        <v>#VALUE!</v>
      </c>
    </row>
    <row r="34" spans="1:12" s="2" customFormat="1" ht="15.75" hidden="1">
      <c r="A34" s="163" t="s">
        <v>26</v>
      </c>
      <c r="B34" s="34"/>
      <c r="C34" s="34"/>
      <c r="D34" s="33" t="e">
        <f t="shared" si="2"/>
        <v>#DIV/0!</v>
      </c>
      <c r="E34" s="34"/>
      <c r="F34" s="162">
        <f t="shared" si="0"/>
        <v>0</v>
      </c>
      <c r="G34" s="34"/>
      <c r="H34" s="34"/>
      <c r="I34" s="162">
        <f t="shared" si="6"/>
        <v>0</v>
      </c>
      <c r="J34" s="39">
        <f t="shared" si="5"/>
      </c>
      <c r="K34" s="39">
        <f t="shared" si="3"/>
      </c>
      <c r="L34" s="54" t="e">
        <f t="shared" si="4"/>
        <v>#VALUE!</v>
      </c>
    </row>
    <row r="35" spans="1:12" s="2" customFormat="1" ht="15.75" hidden="1">
      <c r="A35" s="163" t="s">
        <v>27</v>
      </c>
      <c r="B35" s="34">
        <v>12.35</v>
      </c>
      <c r="C35" s="34"/>
      <c r="D35" s="33">
        <f t="shared" si="2"/>
        <v>0</v>
      </c>
      <c r="E35" s="34"/>
      <c r="F35" s="162">
        <f t="shared" si="0"/>
        <v>0</v>
      </c>
      <c r="G35" s="34"/>
      <c r="H35" s="34"/>
      <c r="I35" s="162">
        <f t="shared" si="6"/>
        <v>0</v>
      </c>
      <c r="J35" s="39">
        <f t="shared" si="5"/>
      </c>
      <c r="K35" s="39">
        <f t="shared" si="3"/>
      </c>
      <c r="L35" s="54" t="e">
        <f t="shared" si="4"/>
        <v>#VALUE!</v>
      </c>
    </row>
    <row r="36" spans="1:12" s="2" customFormat="1" ht="15.75" hidden="1">
      <c r="A36" s="163" t="s">
        <v>28</v>
      </c>
      <c r="B36" s="34">
        <v>29.9</v>
      </c>
      <c r="C36" s="34"/>
      <c r="D36" s="33">
        <f t="shared" si="2"/>
        <v>0</v>
      </c>
      <c r="E36" s="34"/>
      <c r="F36" s="162">
        <f t="shared" si="0"/>
        <v>0</v>
      </c>
      <c r="G36" s="34"/>
      <c r="H36" s="34"/>
      <c r="I36" s="162">
        <f t="shared" si="6"/>
        <v>0</v>
      </c>
      <c r="J36" s="39">
        <f t="shared" si="5"/>
      </c>
      <c r="K36" s="39">
        <f t="shared" si="3"/>
      </c>
      <c r="L36" s="54" t="e">
        <f t="shared" si="4"/>
        <v>#VALUE!</v>
      </c>
    </row>
    <row r="37" spans="1:14" s="15" customFormat="1" ht="15.75">
      <c r="A37" s="161" t="s">
        <v>93</v>
      </c>
      <c r="B37" s="33">
        <v>9070.71</v>
      </c>
      <c r="C37" s="33">
        <f>SUM(C38:C45)</f>
        <v>6021.157</v>
      </c>
      <c r="D37" s="33">
        <f t="shared" si="2"/>
        <v>66.38021720460692</v>
      </c>
      <c r="E37" s="33">
        <v>5149.2885</v>
      </c>
      <c r="F37" s="162">
        <f t="shared" si="0"/>
        <v>871.8685000000005</v>
      </c>
      <c r="G37" s="33">
        <f>SUM(G38:G45)</f>
        <v>22850.016</v>
      </c>
      <c r="H37" s="33">
        <v>22636.9234</v>
      </c>
      <c r="I37" s="162">
        <f t="shared" si="6"/>
        <v>213.09259999999995</v>
      </c>
      <c r="J37" s="38">
        <f t="shared" si="5"/>
        <v>37.94954358439748</v>
      </c>
      <c r="K37" s="38">
        <f t="shared" si="3"/>
        <v>43.96126455140356</v>
      </c>
      <c r="L37" s="57">
        <f t="shared" si="4"/>
        <v>-6.011720967006077</v>
      </c>
      <c r="M37" s="19"/>
      <c r="N37" s="19"/>
    </row>
    <row r="38" spans="1:14" s="23" customFormat="1" ht="15">
      <c r="A38" s="163" t="s">
        <v>63</v>
      </c>
      <c r="B38" s="34">
        <v>146.68</v>
      </c>
      <c r="C38" s="34">
        <v>102.462</v>
      </c>
      <c r="D38" s="34">
        <f>C38/B38*100</f>
        <v>69.85410417234796</v>
      </c>
      <c r="E38" s="34">
        <v>84.008</v>
      </c>
      <c r="F38" s="165">
        <f t="shared" si="0"/>
        <v>18.454000000000008</v>
      </c>
      <c r="G38" s="34">
        <v>458.3189999999999</v>
      </c>
      <c r="H38" s="34">
        <v>396.08799999999997</v>
      </c>
      <c r="I38" s="165">
        <f t="shared" si="6"/>
        <v>62.23099999999994</v>
      </c>
      <c r="J38" s="39">
        <f t="shared" si="5"/>
        <v>44.73063184400069</v>
      </c>
      <c r="K38" s="39">
        <f t="shared" si="3"/>
        <v>47.14884296733644</v>
      </c>
      <c r="L38" s="54">
        <f t="shared" si="4"/>
        <v>-2.4182111233357517</v>
      </c>
      <c r="M38" s="2"/>
      <c r="N38" s="2"/>
    </row>
    <row r="39" spans="1:12" s="2" customFormat="1" ht="15">
      <c r="A39" s="163" t="s">
        <v>67</v>
      </c>
      <c r="B39" s="34">
        <v>247.49</v>
      </c>
      <c r="C39" s="34">
        <v>193.1</v>
      </c>
      <c r="D39" s="34">
        <f aca="true" t="shared" si="7" ref="D39:D45">C39/B39*100</f>
        <v>78.02335447896884</v>
      </c>
      <c r="E39" s="34">
        <v>174.4</v>
      </c>
      <c r="F39" s="165">
        <f t="shared" si="0"/>
        <v>18.69999999999999</v>
      </c>
      <c r="G39" s="34">
        <v>398</v>
      </c>
      <c r="H39" s="34">
        <v>461.6</v>
      </c>
      <c r="I39" s="165">
        <f t="shared" si="6"/>
        <v>-63.60000000000002</v>
      </c>
      <c r="J39" s="39">
        <f t="shared" si="5"/>
        <v>20.611082340756084</v>
      </c>
      <c r="K39" s="39">
        <f aca="true" t="shared" si="8" ref="K39:K71">IF(E39&gt;0,H39/E39*10,"")</f>
        <v>26.46788990825688</v>
      </c>
      <c r="L39" s="54">
        <f t="shared" si="4"/>
        <v>-5.856807567500795</v>
      </c>
    </row>
    <row r="40" spans="1:12" s="5" customFormat="1" ht="15">
      <c r="A40" s="166" t="s">
        <v>100</v>
      </c>
      <c r="B40" s="36">
        <v>523.2</v>
      </c>
      <c r="C40" s="36">
        <v>523.2</v>
      </c>
      <c r="D40" s="34">
        <f t="shared" si="7"/>
        <v>100</v>
      </c>
      <c r="E40" s="36">
        <v>480.48049999999995</v>
      </c>
      <c r="F40" s="36">
        <f>C40-E40</f>
        <v>42.719500000000096</v>
      </c>
      <c r="G40" s="36">
        <v>839.3</v>
      </c>
      <c r="H40" s="36">
        <v>1496.4354</v>
      </c>
      <c r="I40" s="36">
        <f t="shared" si="6"/>
        <v>-657.1354000000001</v>
      </c>
      <c r="J40" s="39">
        <f t="shared" si="5"/>
        <v>16.041666666666664</v>
      </c>
      <c r="K40" s="39">
        <f t="shared" si="8"/>
        <v>31.144560497252236</v>
      </c>
      <c r="L40" s="54">
        <f t="shared" si="4"/>
        <v>-15.102893830585572</v>
      </c>
    </row>
    <row r="41" spans="1:12" s="2" customFormat="1" ht="15">
      <c r="A41" s="163" t="s">
        <v>30</v>
      </c>
      <c r="B41" s="34">
        <v>2434.05</v>
      </c>
      <c r="C41" s="34">
        <v>1699.3</v>
      </c>
      <c r="D41" s="34">
        <f t="shared" si="7"/>
        <v>69.81368501057908</v>
      </c>
      <c r="E41" s="34">
        <v>1580.2</v>
      </c>
      <c r="F41" s="165">
        <f t="shared" si="0"/>
        <v>119.09999999999991</v>
      </c>
      <c r="G41" s="34">
        <v>10421</v>
      </c>
      <c r="H41" s="34">
        <v>9916.2</v>
      </c>
      <c r="I41" s="165">
        <f t="shared" si="6"/>
        <v>504.7999999999993</v>
      </c>
      <c r="J41" s="39">
        <f t="shared" si="5"/>
        <v>61.32525157417761</v>
      </c>
      <c r="K41" s="39">
        <f t="shared" si="8"/>
        <v>62.75281609922794</v>
      </c>
      <c r="L41" s="54">
        <f t="shared" si="4"/>
        <v>-1.427564525050336</v>
      </c>
    </row>
    <row r="42" spans="1:12" s="2" customFormat="1" ht="15">
      <c r="A42" s="163" t="s">
        <v>31</v>
      </c>
      <c r="B42" s="34">
        <v>15.99</v>
      </c>
      <c r="C42" s="34">
        <v>0.695</v>
      </c>
      <c r="D42" s="39">
        <f t="shared" si="7"/>
        <v>4.346466541588493</v>
      </c>
      <c r="E42" s="39"/>
      <c r="F42" s="164">
        <f t="shared" si="0"/>
        <v>0.695</v>
      </c>
      <c r="G42" s="39">
        <v>1.097</v>
      </c>
      <c r="H42" s="39"/>
      <c r="I42" s="164">
        <f t="shared" si="6"/>
        <v>1.097</v>
      </c>
      <c r="J42" s="39">
        <f t="shared" si="5"/>
        <v>15.784172661870503</v>
      </c>
      <c r="K42" s="39">
        <f t="shared" si="8"/>
      </c>
      <c r="L42" s="178" t="e">
        <f t="shared" si="4"/>
        <v>#VALUE!</v>
      </c>
    </row>
    <row r="43" spans="1:12" s="2" customFormat="1" ht="15">
      <c r="A43" s="163" t="s">
        <v>32</v>
      </c>
      <c r="B43" s="34">
        <v>2205.06</v>
      </c>
      <c r="C43" s="34">
        <v>832.9</v>
      </c>
      <c r="D43" s="34">
        <f t="shared" si="7"/>
        <v>37.77221481501637</v>
      </c>
      <c r="E43" s="34">
        <v>664.6</v>
      </c>
      <c r="F43" s="164">
        <f t="shared" si="0"/>
        <v>168.29999999999995</v>
      </c>
      <c r="G43" s="39">
        <v>1891.4</v>
      </c>
      <c r="H43" s="39">
        <v>1985.8</v>
      </c>
      <c r="I43" s="164">
        <f t="shared" si="6"/>
        <v>-94.39999999999986</v>
      </c>
      <c r="J43" s="39">
        <f t="shared" si="5"/>
        <v>22.708608476407733</v>
      </c>
      <c r="K43" s="39">
        <f t="shared" si="8"/>
        <v>29.87962684321396</v>
      </c>
      <c r="L43" s="58">
        <f aca="true" t="shared" si="9" ref="L43:L101">J43-K43</f>
        <v>-7.171018366806226</v>
      </c>
    </row>
    <row r="44" spans="1:12" s="2" customFormat="1" ht="15">
      <c r="A44" s="163" t="s">
        <v>33</v>
      </c>
      <c r="B44" s="34">
        <v>3492.46</v>
      </c>
      <c r="C44" s="34">
        <v>2669.5</v>
      </c>
      <c r="D44" s="34">
        <f t="shared" si="7"/>
        <v>76.43609375626349</v>
      </c>
      <c r="E44" s="34">
        <v>2165.6</v>
      </c>
      <c r="F44" s="165">
        <f t="shared" si="0"/>
        <v>503.9000000000001</v>
      </c>
      <c r="G44" s="34">
        <v>8840.9</v>
      </c>
      <c r="H44" s="34">
        <v>8380.8</v>
      </c>
      <c r="I44" s="165">
        <f t="shared" si="6"/>
        <v>460.10000000000036</v>
      </c>
      <c r="J44" s="39">
        <f t="shared" si="5"/>
        <v>33.118186926390706</v>
      </c>
      <c r="K44" s="39">
        <f t="shared" si="8"/>
        <v>38.699667528629476</v>
      </c>
      <c r="L44" s="58">
        <f t="shared" si="9"/>
        <v>-5.58148060223877</v>
      </c>
    </row>
    <row r="45" spans="1:12" s="2" customFormat="1" ht="15" hidden="1">
      <c r="A45" s="163" t="s">
        <v>101</v>
      </c>
      <c r="B45" s="34">
        <v>999999999</v>
      </c>
      <c r="C45" s="34"/>
      <c r="D45" s="34">
        <f t="shared" si="7"/>
        <v>0</v>
      </c>
      <c r="E45" s="34"/>
      <c r="F45" s="165">
        <f t="shared" si="0"/>
        <v>0</v>
      </c>
      <c r="G45" s="34"/>
      <c r="H45" s="34"/>
      <c r="I45" s="165"/>
      <c r="J45" s="39">
        <f t="shared" si="5"/>
      </c>
      <c r="K45" s="39">
        <f t="shared" si="8"/>
      </c>
      <c r="L45" s="58" t="e">
        <f>J45-K45</f>
        <v>#VALUE!</v>
      </c>
    </row>
    <row r="46" spans="1:12" s="15" customFormat="1" ht="15.75">
      <c r="A46" s="161" t="s">
        <v>98</v>
      </c>
      <c r="B46" s="33">
        <v>3263.49</v>
      </c>
      <c r="C46" s="37">
        <f>SUM(C47:C53)</f>
        <v>2365.62</v>
      </c>
      <c r="D46" s="38">
        <f>C46/B46*100</f>
        <v>72.48742910197366</v>
      </c>
      <c r="E46" s="37">
        <v>2127.783</v>
      </c>
      <c r="F46" s="37">
        <f>SUM(F47:F53)</f>
        <v>237.83700000000005</v>
      </c>
      <c r="G46" s="37">
        <f>SUM(G47:G53)</f>
        <v>8744.8374</v>
      </c>
      <c r="H46" s="37">
        <v>8887.877</v>
      </c>
      <c r="I46" s="162">
        <f aca="true" t="shared" si="10" ref="I46:I53">G46-H46</f>
        <v>-143.03960000000006</v>
      </c>
      <c r="J46" s="38">
        <f t="shared" si="5"/>
        <v>36.966365688487585</v>
      </c>
      <c r="K46" s="38">
        <f t="shared" si="8"/>
        <v>41.77059878756434</v>
      </c>
      <c r="L46" s="57">
        <f t="shared" si="9"/>
        <v>-4.804233099076754</v>
      </c>
    </row>
    <row r="47" spans="1:14" s="2" customFormat="1" ht="15">
      <c r="A47" s="163" t="s">
        <v>64</v>
      </c>
      <c r="B47" s="34">
        <v>141.71</v>
      </c>
      <c r="C47" s="34">
        <v>18.256</v>
      </c>
      <c r="D47" s="34">
        <f>C47/B47*100</f>
        <v>12.882647660715547</v>
      </c>
      <c r="E47" s="34">
        <v>55.4</v>
      </c>
      <c r="F47" s="165">
        <f t="shared" si="0"/>
        <v>-37.144</v>
      </c>
      <c r="G47" s="34">
        <v>34.0424</v>
      </c>
      <c r="H47" s="34">
        <v>140</v>
      </c>
      <c r="I47" s="165">
        <f t="shared" si="10"/>
        <v>-105.9576</v>
      </c>
      <c r="J47" s="39">
        <f t="shared" si="5"/>
        <v>18.64723926380368</v>
      </c>
      <c r="K47" s="39">
        <f t="shared" si="8"/>
        <v>25.270758122743683</v>
      </c>
      <c r="L47" s="58">
        <f t="shared" si="9"/>
        <v>-6.6235188589400025</v>
      </c>
      <c r="N47" s="2">
        <f>M47*C47/10</f>
        <v>0</v>
      </c>
    </row>
    <row r="48" spans="1:12" s="2" customFormat="1" ht="15">
      <c r="A48" s="163" t="s">
        <v>65</v>
      </c>
      <c r="B48" s="34">
        <v>44.65</v>
      </c>
      <c r="C48" s="34">
        <v>16.2</v>
      </c>
      <c r="D48" s="34">
        <f aca="true" t="shared" si="11" ref="D48:D53">C48/B48*100</f>
        <v>36.28219484882419</v>
      </c>
      <c r="E48" s="34">
        <v>13.8</v>
      </c>
      <c r="F48" s="165">
        <f t="shared" si="0"/>
        <v>2.3999999999999986</v>
      </c>
      <c r="G48" s="34">
        <v>41.2</v>
      </c>
      <c r="H48" s="34">
        <v>38.9</v>
      </c>
      <c r="I48" s="165">
        <f t="shared" si="10"/>
        <v>2.3000000000000043</v>
      </c>
      <c r="J48" s="39">
        <f t="shared" si="5"/>
        <v>25.4320987654321</v>
      </c>
      <c r="K48" s="39">
        <f t="shared" si="8"/>
        <v>28.188405797101446</v>
      </c>
      <c r="L48" s="54">
        <f t="shared" si="9"/>
        <v>-2.756307031669344</v>
      </c>
    </row>
    <row r="49" spans="1:12" s="2" customFormat="1" ht="15">
      <c r="A49" s="163" t="s">
        <v>66</v>
      </c>
      <c r="B49" s="34">
        <v>209.09</v>
      </c>
      <c r="C49" s="34">
        <v>38.8</v>
      </c>
      <c r="D49" s="34">
        <f>C49/B49*100</f>
        <v>18.55660242001052</v>
      </c>
      <c r="E49" s="34">
        <v>36.4</v>
      </c>
      <c r="F49" s="165">
        <f t="shared" si="0"/>
        <v>2.3999999999999986</v>
      </c>
      <c r="G49" s="34">
        <v>138.4</v>
      </c>
      <c r="H49" s="34">
        <v>120.6</v>
      </c>
      <c r="I49" s="165">
        <f t="shared" si="10"/>
        <v>17.80000000000001</v>
      </c>
      <c r="J49" s="39">
        <f t="shared" si="5"/>
        <v>35.670103092783506</v>
      </c>
      <c r="K49" s="39">
        <f t="shared" si="8"/>
        <v>33.13186813186813</v>
      </c>
      <c r="L49" s="58">
        <f t="shared" si="9"/>
        <v>2.538234960915375</v>
      </c>
    </row>
    <row r="50" spans="1:12" s="2" customFormat="1" ht="15">
      <c r="A50" s="163" t="s">
        <v>29</v>
      </c>
      <c r="B50" s="34">
        <v>103.13</v>
      </c>
      <c r="C50" s="34">
        <v>8.025</v>
      </c>
      <c r="D50" s="34">
        <f t="shared" si="11"/>
        <v>7.78144089983516</v>
      </c>
      <c r="E50" s="34">
        <v>3.801</v>
      </c>
      <c r="F50" s="165">
        <f t="shared" si="0"/>
        <v>4.224</v>
      </c>
      <c r="G50" s="34">
        <v>45.343</v>
      </c>
      <c r="H50" s="34">
        <v>12.542</v>
      </c>
      <c r="I50" s="165">
        <f t="shared" si="10"/>
        <v>32.801</v>
      </c>
      <c r="J50" s="39">
        <f t="shared" si="5"/>
        <v>56.502180685358255</v>
      </c>
      <c r="K50" s="39">
        <f t="shared" si="8"/>
        <v>32.996579847408576</v>
      </c>
      <c r="L50" s="58">
        <f t="shared" si="9"/>
        <v>23.50560083794968</v>
      </c>
    </row>
    <row r="51" spans="1:12" s="2" customFormat="1" ht="15">
      <c r="A51" s="163" t="s">
        <v>68</v>
      </c>
      <c r="B51" s="34">
        <v>136.15</v>
      </c>
      <c r="C51" s="34">
        <v>31.3</v>
      </c>
      <c r="D51" s="34">
        <f t="shared" si="11"/>
        <v>22.9893499816379</v>
      </c>
      <c r="E51" s="34">
        <v>28.6</v>
      </c>
      <c r="F51" s="165">
        <f t="shared" si="0"/>
        <v>2.6999999999999993</v>
      </c>
      <c r="G51" s="34">
        <v>102.3</v>
      </c>
      <c r="H51" s="34">
        <v>92.2</v>
      </c>
      <c r="I51" s="165">
        <f t="shared" si="10"/>
        <v>10.099999999999994</v>
      </c>
      <c r="J51" s="39">
        <f t="shared" si="5"/>
        <v>32.68370607028754</v>
      </c>
      <c r="K51" s="39">
        <f t="shared" si="8"/>
        <v>32.23776223776224</v>
      </c>
      <c r="L51" s="58">
        <f t="shared" si="9"/>
        <v>0.4459438325253018</v>
      </c>
    </row>
    <row r="52" spans="1:12" s="2" customFormat="1" ht="15">
      <c r="A52" s="163" t="s">
        <v>69</v>
      </c>
      <c r="B52" s="34">
        <v>169.29</v>
      </c>
      <c r="C52" s="34">
        <v>92.139</v>
      </c>
      <c r="D52" s="34">
        <f t="shared" si="11"/>
        <v>54.42672337409179</v>
      </c>
      <c r="E52" s="34">
        <v>101.582</v>
      </c>
      <c r="F52" s="165">
        <f t="shared" si="0"/>
        <v>-9.442999999999998</v>
      </c>
      <c r="G52" s="34">
        <v>224.952</v>
      </c>
      <c r="H52" s="34">
        <v>288.435</v>
      </c>
      <c r="I52" s="165">
        <f t="shared" si="10"/>
        <v>-63.483000000000004</v>
      </c>
      <c r="J52" s="39">
        <f t="shared" si="5"/>
        <v>24.41441734770293</v>
      </c>
      <c r="K52" s="39">
        <f t="shared" si="8"/>
        <v>28.39430214014294</v>
      </c>
      <c r="L52" s="58">
        <f>J52-K52</f>
        <v>-3.9798847924400107</v>
      </c>
    </row>
    <row r="53" spans="1:12" s="2" customFormat="1" ht="15">
      <c r="A53" s="163" t="s">
        <v>95</v>
      </c>
      <c r="B53" s="34">
        <v>2459.47</v>
      </c>
      <c r="C53" s="34">
        <v>2160.9</v>
      </c>
      <c r="D53" s="34">
        <f t="shared" si="11"/>
        <v>87.86039268622916</v>
      </c>
      <c r="E53" s="34">
        <v>1888.2</v>
      </c>
      <c r="F53" s="165">
        <f t="shared" si="0"/>
        <v>272.70000000000005</v>
      </c>
      <c r="G53" s="34">
        <v>8158.6</v>
      </c>
      <c r="H53" s="34">
        <v>8195.2</v>
      </c>
      <c r="I53" s="165">
        <f t="shared" si="10"/>
        <v>-36.600000000000364</v>
      </c>
      <c r="J53" s="39">
        <f t="shared" si="5"/>
        <v>37.7555648109584</v>
      </c>
      <c r="K53" s="39">
        <f t="shared" si="8"/>
        <v>43.402181972248705</v>
      </c>
      <c r="L53" s="58">
        <f>J53-K53</f>
        <v>-5.646617161290308</v>
      </c>
    </row>
    <row r="54" spans="1:12" s="15" customFormat="1" ht="15.75">
      <c r="A54" s="167" t="s">
        <v>34</v>
      </c>
      <c r="B54" s="33">
        <v>13142.78</v>
      </c>
      <c r="C54" s="38">
        <f>SUM(C55:C68)</f>
        <v>465.68899999999996</v>
      </c>
      <c r="D54" s="33">
        <f aca="true" t="shared" si="12" ref="D54:D73">C54/B54*100</f>
        <v>3.543306667234786</v>
      </c>
      <c r="E54" s="38">
        <v>159.20000000000002</v>
      </c>
      <c r="F54" s="168">
        <f t="shared" si="0"/>
        <v>306.4889999999999</v>
      </c>
      <c r="G54" s="38">
        <f>SUM(G55:G68)</f>
        <v>826.749</v>
      </c>
      <c r="H54" s="38">
        <v>471.29999999999995</v>
      </c>
      <c r="I54" s="38">
        <f>SUM(I55:I68)</f>
        <v>355.44899999999996</v>
      </c>
      <c r="J54" s="38">
        <f t="shared" si="5"/>
        <v>17.75324304417755</v>
      </c>
      <c r="K54" s="38">
        <f t="shared" si="8"/>
        <v>29.60427135678391</v>
      </c>
      <c r="L54" s="88">
        <f t="shared" si="9"/>
        <v>-11.85102831260636</v>
      </c>
    </row>
    <row r="55" spans="1:14" s="23" customFormat="1" ht="15.75" hidden="1">
      <c r="A55" s="169" t="s">
        <v>70</v>
      </c>
      <c r="B55" s="34">
        <v>1765.62</v>
      </c>
      <c r="C55" s="39"/>
      <c r="D55" s="34">
        <f t="shared" si="12"/>
        <v>0</v>
      </c>
      <c r="E55" s="39"/>
      <c r="F55" s="162">
        <f t="shared" si="0"/>
        <v>0</v>
      </c>
      <c r="G55" s="39"/>
      <c r="H55" s="39"/>
      <c r="I55" s="34">
        <f aca="true" t="shared" si="13" ref="I55:I72">G55-H55</f>
        <v>0</v>
      </c>
      <c r="J55" s="39">
        <f t="shared" si="5"/>
      </c>
      <c r="K55" s="39">
        <f t="shared" si="8"/>
      </c>
      <c r="L55" s="89" t="e">
        <f t="shared" si="9"/>
        <v>#VALUE!</v>
      </c>
      <c r="M55" s="2"/>
      <c r="N55" s="2"/>
    </row>
    <row r="56" spans="1:12" s="2" customFormat="1" ht="15.75" hidden="1">
      <c r="A56" s="169" t="s">
        <v>71</v>
      </c>
      <c r="B56" s="34">
        <v>122.79</v>
      </c>
      <c r="C56" s="39"/>
      <c r="D56" s="34">
        <f t="shared" si="12"/>
        <v>0</v>
      </c>
      <c r="E56" s="39"/>
      <c r="F56" s="162">
        <f t="shared" si="0"/>
        <v>0</v>
      </c>
      <c r="G56" s="39"/>
      <c r="H56" s="39"/>
      <c r="I56" s="34">
        <f t="shared" si="13"/>
        <v>0</v>
      </c>
      <c r="J56" s="39">
        <f t="shared" si="5"/>
      </c>
      <c r="K56" s="39">
        <f t="shared" si="8"/>
      </c>
      <c r="L56" s="89" t="e">
        <f t="shared" si="9"/>
        <v>#VALUE!</v>
      </c>
    </row>
    <row r="57" spans="1:12" s="2" customFormat="1" ht="15">
      <c r="A57" s="169" t="s">
        <v>72</v>
      </c>
      <c r="B57" s="34">
        <v>446.08</v>
      </c>
      <c r="C57" s="39">
        <v>7.579</v>
      </c>
      <c r="D57" s="76">
        <f t="shared" si="12"/>
        <v>1.6990225968436155</v>
      </c>
      <c r="E57" s="39"/>
      <c r="F57" s="164">
        <f t="shared" si="0"/>
        <v>7.579</v>
      </c>
      <c r="G57" s="39">
        <v>20.465</v>
      </c>
      <c r="H57" s="39"/>
      <c r="I57" s="34">
        <f t="shared" si="13"/>
        <v>20.465</v>
      </c>
      <c r="J57" s="39">
        <f t="shared" si="5"/>
        <v>27.00224303997889</v>
      </c>
      <c r="K57" s="39">
        <f t="shared" si="8"/>
      </c>
      <c r="L57" s="141" t="e">
        <f t="shared" si="9"/>
        <v>#VALUE!</v>
      </c>
    </row>
    <row r="58" spans="1:12" s="2" customFormat="1" ht="15">
      <c r="A58" s="169" t="s">
        <v>73</v>
      </c>
      <c r="B58" s="34">
        <v>1488.34</v>
      </c>
      <c r="C58" s="39">
        <v>6.2</v>
      </c>
      <c r="D58" s="34">
        <f t="shared" si="12"/>
        <v>0.4165714823225876</v>
      </c>
      <c r="E58" s="39"/>
      <c r="F58" s="164">
        <f t="shared" si="0"/>
        <v>6.2</v>
      </c>
      <c r="G58" s="39">
        <v>21</v>
      </c>
      <c r="H58" s="39"/>
      <c r="I58" s="34">
        <f t="shared" si="13"/>
        <v>21</v>
      </c>
      <c r="J58" s="39">
        <f t="shared" si="5"/>
        <v>33.87096774193549</v>
      </c>
      <c r="K58" s="39">
        <f t="shared" si="8"/>
      </c>
      <c r="L58" s="141" t="e">
        <f t="shared" si="9"/>
        <v>#VALUE!</v>
      </c>
    </row>
    <row r="59" spans="1:12" s="2" customFormat="1" ht="15" hidden="1">
      <c r="A59" s="169" t="s">
        <v>74</v>
      </c>
      <c r="B59" s="34">
        <v>369.93</v>
      </c>
      <c r="C59" s="39"/>
      <c r="D59" s="34">
        <f t="shared" si="12"/>
        <v>0</v>
      </c>
      <c r="E59" s="39"/>
      <c r="F59" s="164">
        <f t="shared" si="0"/>
        <v>0</v>
      </c>
      <c r="G59" s="39"/>
      <c r="H59" s="39"/>
      <c r="I59" s="34">
        <f t="shared" si="13"/>
        <v>0</v>
      </c>
      <c r="J59" s="39">
        <f t="shared" si="5"/>
      </c>
      <c r="K59" s="39">
        <f t="shared" si="8"/>
      </c>
      <c r="L59" s="141" t="e">
        <f t="shared" si="9"/>
        <v>#VALUE!</v>
      </c>
    </row>
    <row r="60" spans="1:12" s="2" customFormat="1" ht="15">
      <c r="A60" s="169" t="s">
        <v>35</v>
      </c>
      <c r="B60" s="34">
        <v>287.52</v>
      </c>
      <c r="C60" s="39">
        <v>0.3</v>
      </c>
      <c r="D60" s="34">
        <f t="shared" si="12"/>
        <v>0.10434056761268781</v>
      </c>
      <c r="E60" s="39"/>
      <c r="F60" s="164">
        <f t="shared" si="0"/>
        <v>0.3</v>
      </c>
      <c r="G60" s="39">
        <v>0.9</v>
      </c>
      <c r="H60" s="39"/>
      <c r="I60" s="34">
        <f t="shared" si="13"/>
        <v>0.9</v>
      </c>
      <c r="J60" s="39">
        <f t="shared" si="5"/>
        <v>30</v>
      </c>
      <c r="K60" s="39">
        <f t="shared" si="8"/>
      </c>
      <c r="L60" s="141" t="e">
        <f t="shared" si="9"/>
        <v>#VALUE!</v>
      </c>
    </row>
    <row r="61" spans="1:12" s="2" customFormat="1" ht="15" hidden="1">
      <c r="A61" s="169" t="s">
        <v>94</v>
      </c>
      <c r="B61" s="34">
        <v>236.71</v>
      </c>
      <c r="C61" s="39"/>
      <c r="D61" s="34">
        <f>C61/B61*100</f>
        <v>0</v>
      </c>
      <c r="E61" s="39"/>
      <c r="F61" s="164">
        <f>C61-E61</f>
        <v>0</v>
      </c>
      <c r="G61" s="39"/>
      <c r="H61" s="39"/>
      <c r="I61" s="34">
        <f t="shared" si="13"/>
        <v>0</v>
      </c>
      <c r="J61" s="39">
        <f t="shared" si="5"/>
      </c>
      <c r="K61" s="39">
        <f t="shared" si="8"/>
      </c>
      <c r="L61" s="89" t="e">
        <f>J61-K61</f>
        <v>#VALUE!</v>
      </c>
    </row>
    <row r="62" spans="1:12" s="2" customFormat="1" ht="15" hidden="1">
      <c r="A62" s="169" t="s">
        <v>36</v>
      </c>
      <c r="B62" s="34">
        <v>306.48</v>
      </c>
      <c r="C62" s="39"/>
      <c r="D62" s="34">
        <f t="shared" si="12"/>
        <v>0</v>
      </c>
      <c r="E62" s="39"/>
      <c r="F62" s="164">
        <f t="shared" si="0"/>
        <v>0</v>
      </c>
      <c r="G62" s="39"/>
      <c r="H62" s="39"/>
      <c r="I62" s="34">
        <f t="shared" si="13"/>
        <v>0</v>
      </c>
      <c r="J62" s="39">
        <f t="shared" si="5"/>
      </c>
      <c r="K62" s="39">
        <f t="shared" si="8"/>
      </c>
      <c r="L62" s="89" t="e">
        <f t="shared" si="9"/>
        <v>#VALUE!</v>
      </c>
    </row>
    <row r="63" spans="1:12" s="2" customFormat="1" ht="15" hidden="1">
      <c r="A63" s="169" t="s">
        <v>75</v>
      </c>
      <c r="B63" s="34">
        <v>563.35</v>
      </c>
      <c r="C63" s="39"/>
      <c r="D63" s="34">
        <f t="shared" si="12"/>
        <v>0</v>
      </c>
      <c r="E63" s="39"/>
      <c r="F63" s="164">
        <f t="shared" si="0"/>
        <v>0</v>
      </c>
      <c r="G63" s="39"/>
      <c r="H63" s="39"/>
      <c r="I63" s="34">
        <f t="shared" si="13"/>
        <v>0</v>
      </c>
      <c r="J63" s="39">
        <f t="shared" si="5"/>
      </c>
      <c r="K63" s="39">
        <f t="shared" si="8"/>
      </c>
      <c r="L63" s="89" t="e">
        <f t="shared" si="9"/>
        <v>#VALUE!</v>
      </c>
    </row>
    <row r="64" spans="1:12" s="2" customFormat="1" ht="15">
      <c r="A64" s="169" t="s">
        <v>37</v>
      </c>
      <c r="B64" s="34">
        <v>2717.29</v>
      </c>
      <c r="C64" s="39">
        <v>54.3</v>
      </c>
      <c r="D64" s="34">
        <f t="shared" si="12"/>
        <v>1.998314497164454</v>
      </c>
      <c r="E64" s="39">
        <v>11.3</v>
      </c>
      <c r="F64" s="164">
        <f t="shared" si="0"/>
        <v>43</v>
      </c>
      <c r="G64" s="39">
        <v>87.5</v>
      </c>
      <c r="H64" s="39">
        <v>22.4</v>
      </c>
      <c r="I64" s="34">
        <f t="shared" si="13"/>
        <v>65.1</v>
      </c>
      <c r="J64" s="39">
        <f t="shared" si="5"/>
        <v>16.114180478821364</v>
      </c>
      <c r="K64" s="39">
        <f t="shared" si="8"/>
        <v>19.82300884955752</v>
      </c>
      <c r="L64" s="89">
        <f t="shared" si="9"/>
        <v>-3.708828370736157</v>
      </c>
    </row>
    <row r="65" spans="1:12" s="2" customFormat="1" ht="15.75" hidden="1">
      <c r="A65" s="169" t="s">
        <v>38</v>
      </c>
      <c r="B65" s="34">
        <v>723.69</v>
      </c>
      <c r="C65" s="39"/>
      <c r="D65" s="34">
        <f t="shared" si="12"/>
        <v>0</v>
      </c>
      <c r="E65" s="39"/>
      <c r="F65" s="162">
        <f t="shared" si="0"/>
        <v>0</v>
      </c>
      <c r="G65" s="39"/>
      <c r="H65" s="39"/>
      <c r="I65" s="34">
        <f t="shared" si="13"/>
        <v>0</v>
      </c>
      <c r="J65" s="39">
        <f t="shared" si="5"/>
      </c>
      <c r="K65" s="39">
        <f t="shared" si="8"/>
      </c>
      <c r="L65" s="89" t="e">
        <f t="shared" si="9"/>
        <v>#VALUE!</v>
      </c>
    </row>
    <row r="66" spans="1:12" s="2" customFormat="1" ht="15">
      <c r="A66" s="163" t="s">
        <v>39</v>
      </c>
      <c r="B66" s="34">
        <v>1127.22</v>
      </c>
      <c r="C66" s="39">
        <v>29.5</v>
      </c>
      <c r="D66" s="34">
        <f t="shared" si="12"/>
        <v>2.617057894643459</v>
      </c>
      <c r="E66" s="39"/>
      <c r="F66" s="164">
        <f>C66-E66</f>
        <v>29.5</v>
      </c>
      <c r="G66" s="39">
        <v>68.1</v>
      </c>
      <c r="H66" s="39"/>
      <c r="I66" s="34">
        <f t="shared" si="13"/>
        <v>68.1</v>
      </c>
      <c r="J66" s="39">
        <f t="shared" si="5"/>
        <v>23.08474576271186</v>
      </c>
      <c r="K66" s="39">
        <f t="shared" si="8"/>
      </c>
      <c r="L66" s="141" t="e">
        <f t="shared" si="9"/>
        <v>#VALUE!</v>
      </c>
    </row>
    <row r="67" spans="1:12" s="2" customFormat="1" ht="15">
      <c r="A67" s="163" t="s">
        <v>40</v>
      </c>
      <c r="B67" s="34">
        <v>2383.09</v>
      </c>
      <c r="C67" s="34">
        <v>359.7</v>
      </c>
      <c r="D67" s="34">
        <f t="shared" si="12"/>
        <v>15.093848742598892</v>
      </c>
      <c r="E67" s="34">
        <v>147.9</v>
      </c>
      <c r="F67" s="34">
        <f t="shared" si="0"/>
        <v>211.79999999999998</v>
      </c>
      <c r="G67" s="34">
        <v>605.8</v>
      </c>
      <c r="H67" s="34">
        <v>448.9</v>
      </c>
      <c r="I67" s="34">
        <f t="shared" si="13"/>
        <v>156.89999999999998</v>
      </c>
      <c r="J67" s="39">
        <f t="shared" si="5"/>
        <v>16.841812621629135</v>
      </c>
      <c r="K67" s="39">
        <f t="shared" si="8"/>
        <v>30.35158891142664</v>
      </c>
      <c r="L67" s="89">
        <f t="shared" si="9"/>
        <v>-13.509776289797504</v>
      </c>
    </row>
    <row r="68" spans="1:12" s="2" customFormat="1" ht="15">
      <c r="A68" s="169" t="s">
        <v>41</v>
      </c>
      <c r="B68" s="34">
        <v>604.67</v>
      </c>
      <c r="C68" s="39">
        <v>8.11</v>
      </c>
      <c r="D68" s="76">
        <f t="shared" si="12"/>
        <v>1.341227446375709</v>
      </c>
      <c r="E68" s="39"/>
      <c r="F68" s="164">
        <f t="shared" si="0"/>
        <v>8.11</v>
      </c>
      <c r="G68" s="39">
        <v>22.984</v>
      </c>
      <c r="H68" s="39"/>
      <c r="I68" s="34">
        <f t="shared" si="13"/>
        <v>22.984</v>
      </c>
      <c r="J68" s="39">
        <f t="shared" si="5"/>
        <v>28.340320591861904</v>
      </c>
      <c r="K68" s="39">
        <f t="shared" si="8"/>
      </c>
      <c r="L68" s="141" t="e">
        <f t="shared" si="9"/>
        <v>#VALUE!</v>
      </c>
    </row>
    <row r="69" spans="1:12" s="15" customFormat="1" ht="15.75" hidden="1">
      <c r="A69" s="167" t="s">
        <v>76</v>
      </c>
      <c r="B69" s="33">
        <v>3445.86</v>
      </c>
      <c r="C69" s="38">
        <f>SUM(C70:C75)-C73-C74</f>
        <v>0</v>
      </c>
      <c r="D69" s="33">
        <f t="shared" si="12"/>
        <v>0</v>
      </c>
      <c r="E69" s="38">
        <v>0</v>
      </c>
      <c r="F69" s="162">
        <f t="shared" si="0"/>
        <v>0</v>
      </c>
      <c r="G69" s="38">
        <f>SUM(G70:G75)-G73-G74</f>
        <v>0</v>
      </c>
      <c r="H69" s="38">
        <v>0</v>
      </c>
      <c r="I69" s="38">
        <f t="shared" si="13"/>
        <v>0</v>
      </c>
      <c r="J69" s="38">
        <f t="shared" si="5"/>
      </c>
      <c r="K69" s="38">
        <f t="shared" si="8"/>
      </c>
      <c r="L69" s="88" t="e">
        <f t="shared" si="9"/>
        <v>#VALUE!</v>
      </c>
    </row>
    <row r="70" spans="1:12" s="2" customFormat="1" ht="15.75" hidden="1">
      <c r="A70" s="169" t="s">
        <v>77</v>
      </c>
      <c r="B70" s="34">
        <v>1039.91</v>
      </c>
      <c r="C70" s="39"/>
      <c r="D70" s="34">
        <f t="shared" si="12"/>
        <v>0</v>
      </c>
      <c r="E70" s="39"/>
      <c r="F70" s="162">
        <f t="shared" si="0"/>
        <v>0</v>
      </c>
      <c r="G70" s="39"/>
      <c r="H70" s="39"/>
      <c r="I70" s="34">
        <f t="shared" si="13"/>
        <v>0</v>
      </c>
      <c r="J70" s="39">
        <f t="shared" si="5"/>
      </c>
      <c r="K70" s="39">
        <f t="shared" si="8"/>
      </c>
      <c r="L70" s="89" t="e">
        <f t="shared" si="9"/>
        <v>#VALUE!</v>
      </c>
    </row>
    <row r="71" spans="1:12" s="2" customFormat="1" ht="15.75" hidden="1">
      <c r="A71" s="169" t="s">
        <v>42</v>
      </c>
      <c r="B71" s="34">
        <v>345.38</v>
      </c>
      <c r="C71" s="39"/>
      <c r="D71" s="34">
        <f t="shared" si="12"/>
        <v>0</v>
      </c>
      <c r="E71" s="39"/>
      <c r="F71" s="162">
        <f t="shared" si="0"/>
        <v>0</v>
      </c>
      <c r="G71" s="39"/>
      <c r="H71" s="39"/>
      <c r="I71" s="34">
        <f t="shared" si="13"/>
        <v>0</v>
      </c>
      <c r="J71" s="39">
        <f t="shared" si="5"/>
      </c>
      <c r="K71" s="39">
        <f t="shared" si="8"/>
      </c>
      <c r="L71" s="89" t="e">
        <f t="shared" si="9"/>
        <v>#VALUE!</v>
      </c>
    </row>
    <row r="72" spans="1:12" s="2" customFormat="1" ht="15.75" hidden="1">
      <c r="A72" s="169" t="s">
        <v>43</v>
      </c>
      <c r="B72" s="34">
        <v>666.14</v>
      </c>
      <c r="C72" s="39"/>
      <c r="D72" s="34">
        <f t="shared" si="12"/>
        <v>0</v>
      </c>
      <c r="E72" s="39"/>
      <c r="F72" s="162">
        <f aca="true" t="shared" si="14" ref="F72:F103">C72-E72</f>
        <v>0</v>
      </c>
      <c r="G72" s="39"/>
      <c r="H72" s="39"/>
      <c r="I72" s="34">
        <f t="shared" si="13"/>
        <v>0</v>
      </c>
      <c r="J72" s="39">
        <f aca="true" t="shared" si="15" ref="J72:J103">IF(C72&gt;0,G72/C72*10,"")</f>
      </c>
      <c r="K72" s="39">
        <f aca="true" t="shared" si="16" ref="K72:K103">IF(E72&gt;0,H72/E72*10,"")</f>
      </c>
      <c r="L72" s="89" t="e">
        <f t="shared" si="9"/>
        <v>#VALUE!</v>
      </c>
    </row>
    <row r="73" spans="1:12" s="2" customFormat="1" ht="15.75" hidden="1">
      <c r="A73" s="169" t="s">
        <v>78</v>
      </c>
      <c r="B73" s="34">
        <v>0.3</v>
      </c>
      <c r="C73" s="39"/>
      <c r="D73" s="34">
        <f t="shared" si="12"/>
        <v>0</v>
      </c>
      <c r="E73" s="39"/>
      <c r="F73" s="162">
        <f t="shared" si="14"/>
        <v>0</v>
      </c>
      <c r="G73" s="39"/>
      <c r="H73" s="39"/>
      <c r="I73" s="34">
        <f aca="true" t="shared" si="17" ref="I73:I103">G73-H73</f>
        <v>0</v>
      </c>
      <c r="J73" s="39">
        <f t="shared" si="15"/>
      </c>
      <c r="K73" s="39">
        <f t="shared" si="16"/>
      </c>
      <c r="L73" s="89" t="e">
        <f t="shared" si="9"/>
        <v>#VALUE!</v>
      </c>
    </row>
    <row r="74" spans="1:12" s="2" customFormat="1" ht="15.75" hidden="1">
      <c r="A74" s="169" t="s">
        <v>79</v>
      </c>
      <c r="B74" s="34"/>
      <c r="C74" s="39"/>
      <c r="D74" s="34" t="e">
        <f aca="true" t="shared" si="18" ref="D74:D103">C74/B74*100</f>
        <v>#DIV/0!</v>
      </c>
      <c r="E74" s="39"/>
      <c r="F74" s="162">
        <f t="shared" si="14"/>
        <v>0</v>
      </c>
      <c r="G74" s="39"/>
      <c r="H74" s="39"/>
      <c r="I74" s="34">
        <f t="shared" si="17"/>
        <v>0</v>
      </c>
      <c r="J74" s="39">
        <f t="shared" si="15"/>
      </c>
      <c r="K74" s="39">
        <f t="shared" si="16"/>
      </c>
      <c r="L74" s="89" t="e">
        <f t="shared" si="9"/>
        <v>#VALUE!</v>
      </c>
    </row>
    <row r="75" spans="1:12" s="2" customFormat="1" ht="15.75" hidden="1">
      <c r="A75" s="169" t="s">
        <v>44</v>
      </c>
      <c r="B75" s="34">
        <v>1394.43</v>
      </c>
      <c r="C75" s="39"/>
      <c r="D75" s="34">
        <f t="shared" si="18"/>
        <v>0</v>
      </c>
      <c r="E75" s="39"/>
      <c r="F75" s="162">
        <f t="shared" si="14"/>
        <v>0</v>
      </c>
      <c r="G75" s="39"/>
      <c r="H75" s="39"/>
      <c r="I75" s="34">
        <f t="shared" si="17"/>
        <v>0</v>
      </c>
      <c r="J75" s="39">
        <f t="shared" si="15"/>
      </c>
      <c r="K75" s="39">
        <f t="shared" si="16"/>
      </c>
      <c r="L75" s="89" t="e">
        <f t="shared" si="9"/>
        <v>#VALUE!</v>
      </c>
    </row>
    <row r="76" spans="1:12" s="15" customFormat="1" ht="15.75" hidden="1">
      <c r="A76" s="167" t="s">
        <v>45</v>
      </c>
      <c r="B76" s="33">
        <v>8979.96</v>
      </c>
      <c r="C76" s="38">
        <f>SUM(C77:C92)-C83-C84-C92</f>
        <v>0</v>
      </c>
      <c r="D76" s="33">
        <f t="shared" si="18"/>
        <v>0</v>
      </c>
      <c r="E76" s="38">
        <v>1.2</v>
      </c>
      <c r="F76" s="162">
        <f t="shared" si="14"/>
        <v>-1.2</v>
      </c>
      <c r="G76" s="38">
        <f>SUM(G77:G92)-G83-G84-G92</f>
        <v>0</v>
      </c>
      <c r="H76" s="38">
        <v>2.8</v>
      </c>
      <c r="I76" s="38">
        <f t="shared" si="17"/>
        <v>-2.8</v>
      </c>
      <c r="J76" s="38">
        <f t="shared" si="15"/>
      </c>
      <c r="K76" s="38">
        <f t="shared" si="16"/>
        <v>23.333333333333336</v>
      </c>
      <c r="L76" s="88" t="e">
        <f t="shared" si="9"/>
        <v>#VALUE!</v>
      </c>
    </row>
    <row r="77" spans="1:12" s="2" customFormat="1" ht="15.75" hidden="1">
      <c r="A77" s="169" t="s">
        <v>80</v>
      </c>
      <c r="B77" s="34">
        <v>7.04</v>
      </c>
      <c r="C77" s="39"/>
      <c r="D77" s="34">
        <f t="shared" si="18"/>
        <v>0</v>
      </c>
      <c r="E77" s="39"/>
      <c r="F77" s="162">
        <f t="shared" si="14"/>
        <v>0</v>
      </c>
      <c r="G77" s="39"/>
      <c r="H77" s="39"/>
      <c r="I77" s="34">
        <f t="shared" si="17"/>
        <v>0</v>
      </c>
      <c r="J77" s="39">
        <f t="shared" si="15"/>
      </c>
      <c r="K77" s="39">
        <f t="shared" si="16"/>
      </c>
      <c r="L77" s="89" t="e">
        <f t="shared" si="9"/>
        <v>#VALUE!</v>
      </c>
    </row>
    <row r="78" spans="1:12" s="2" customFormat="1" ht="15.75" hidden="1">
      <c r="A78" s="169" t="s">
        <v>81</v>
      </c>
      <c r="B78" s="34">
        <v>60.43</v>
      </c>
      <c r="C78" s="39"/>
      <c r="D78" s="34">
        <f t="shared" si="18"/>
        <v>0</v>
      </c>
      <c r="E78" s="39"/>
      <c r="F78" s="162">
        <f t="shared" si="14"/>
        <v>0</v>
      </c>
      <c r="G78" s="39"/>
      <c r="H78" s="39"/>
      <c r="I78" s="34">
        <f t="shared" si="17"/>
        <v>0</v>
      </c>
      <c r="J78" s="39">
        <f t="shared" si="15"/>
      </c>
      <c r="K78" s="39">
        <f t="shared" si="16"/>
      </c>
      <c r="L78" s="89" t="e">
        <f t="shared" si="9"/>
        <v>#VALUE!</v>
      </c>
    </row>
    <row r="79" spans="1:12" s="2" customFormat="1" ht="15.75" hidden="1">
      <c r="A79" s="169" t="s">
        <v>82</v>
      </c>
      <c r="B79" s="34">
        <v>11.33</v>
      </c>
      <c r="C79" s="39"/>
      <c r="D79" s="34">
        <f t="shared" si="18"/>
        <v>0</v>
      </c>
      <c r="E79" s="39"/>
      <c r="F79" s="162">
        <f t="shared" si="14"/>
        <v>0</v>
      </c>
      <c r="G79" s="39"/>
      <c r="H79" s="39"/>
      <c r="I79" s="34">
        <f t="shared" si="17"/>
        <v>0</v>
      </c>
      <c r="J79" s="39">
        <f t="shared" si="15"/>
      </c>
      <c r="K79" s="39">
        <f t="shared" si="16"/>
      </c>
      <c r="L79" s="89" t="e">
        <f t="shared" si="9"/>
        <v>#VALUE!</v>
      </c>
    </row>
    <row r="80" spans="1:12" s="2" customFormat="1" ht="15.75" hidden="1">
      <c r="A80" s="169" t="s">
        <v>83</v>
      </c>
      <c r="B80" s="34">
        <v>92.44</v>
      </c>
      <c r="C80" s="39"/>
      <c r="D80" s="34">
        <f t="shared" si="18"/>
        <v>0</v>
      </c>
      <c r="E80" s="39"/>
      <c r="F80" s="162">
        <f t="shared" si="14"/>
        <v>0</v>
      </c>
      <c r="G80" s="39"/>
      <c r="H80" s="39"/>
      <c r="I80" s="34">
        <f t="shared" si="17"/>
        <v>0</v>
      </c>
      <c r="J80" s="39">
        <f t="shared" si="15"/>
      </c>
      <c r="K80" s="39">
        <f t="shared" si="16"/>
      </c>
      <c r="L80" s="89" t="e">
        <f t="shared" si="9"/>
        <v>#VALUE!</v>
      </c>
    </row>
    <row r="81" spans="1:12" s="2" customFormat="1" ht="15.75" hidden="1">
      <c r="A81" s="169" t="s">
        <v>46</v>
      </c>
      <c r="B81" s="34">
        <v>3227.3</v>
      </c>
      <c r="C81" s="39"/>
      <c r="D81" s="34">
        <f t="shared" si="18"/>
        <v>0</v>
      </c>
      <c r="E81" s="39">
        <v>1.2</v>
      </c>
      <c r="F81" s="162">
        <f t="shared" si="14"/>
        <v>-1.2</v>
      </c>
      <c r="G81" s="39"/>
      <c r="H81" s="39">
        <v>2.8</v>
      </c>
      <c r="I81" s="34">
        <f t="shared" si="17"/>
        <v>-2.8</v>
      </c>
      <c r="J81" s="39">
        <f t="shared" si="15"/>
      </c>
      <c r="K81" s="39">
        <f t="shared" si="16"/>
        <v>23.333333333333336</v>
      </c>
      <c r="L81" s="89" t="e">
        <f t="shared" si="9"/>
        <v>#VALUE!</v>
      </c>
    </row>
    <row r="82" spans="1:12" s="2" customFormat="1" ht="15.75" hidden="1">
      <c r="A82" s="169" t="s">
        <v>47</v>
      </c>
      <c r="B82" s="34">
        <v>957.16</v>
      </c>
      <c r="C82" s="39"/>
      <c r="D82" s="34">
        <f t="shared" si="18"/>
        <v>0</v>
      </c>
      <c r="E82" s="39"/>
      <c r="F82" s="162">
        <f t="shared" si="14"/>
        <v>0</v>
      </c>
      <c r="G82" s="39"/>
      <c r="H82" s="39"/>
      <c r="I82" s="34">
        <f t="shared" si="17"/>
        <v>0</v>
      </c>
      <c r="J82" s="39">
        <f t="shared" si="15"/>
      </c>
      <c r="K82" s="39">
        <f t="shared" si="16"/>
      </c>
      <c r="L82" s="89" t="e">
        <f t="shared" si="9"/>
        <v>#VALUE!</v>
      </c>
    </row>
    <row r="83" spans="1:12" s="2" customFormat="1" ht="15.75" hidden="1">
      <c r="A83" s="169" t="s">
        <v>84</v>
      </c>
      <c r="B83" s="34"/>
      <c r="C83" s="39"/>
      <c r="D83" s="34" t="e">
        <f t="shared" si="18"/>
        <v>#DIV/0!</v>
      </c>
      <c r="E83" s="39"/>
      <c r="F83" s="162">
        <f t="shared" si="14"/>
        <v>0</v>
      </c>
      <c r="G83" s="39"/>
      <c r="H83" s="39"/>
      <c r="I83" s="34">
        <f t="shared" si="17"/>
        <v>0</v>
      </c>
      <c r="J83" s="39">
        <f t="shared" si="15"/>
      </c>
      <c r="K83" s="39">
        <f t="shared" si="16"/>
      </c>
      <c r="L83" s="89" t="e">
        <f t="shared" si="9"/>
        <v>#VALUE!</v>
      </c>
    </row>
    <row r="84" spans="1:12" s="2" customFormat="1" ht="15.75" hidden="1">
      <c r="A84" s="169" t="s">
        <v>85</v>
      </c>
      <c r="B84" s="34"/>
      <c r="C84" s="39"/>
      <c r="D84" s="34" t="e">
        <f t="shared" si="18"/>
        <v>#DIV/0!</v>
      </c>
      <c r="E84" s="39"/>
      <c r="F84" s="162">
        <f t="shared" si="14"/>
        <v>0</v>
      </c>
      <c r="G84" s="39"/>
      <c r="H84" s="39"/>
      <c r="I84" s="34">
        <f t="shared" si="17"/>
        <v>0</v>
      </c>
      <c r="J84" s="39">
        <f t="shared" si="15"/>
      </c>
      <c r="K84" s="39">
        <f t="shared" si="16"/>
      </c>
      <c r="L84" s="89" t="e">
        <f t="shared" si="9"/>
        <v>#VALUE!</v>
      </c>
    </row>
    <row r="85" spans="1:12" s="2" customFormat="1" ht="15.75" hidden="1">
      <c r="A85" s="169" t="s">
        <v>48</v>
      </c>
      <c r="B85" s="34">
        <v>442.16</v>
      </c>
      <c r="C85" s="39"/>
      <c r="D85" s="34">
        <f t="shared" si="18"/>
        <v>0</v>
      </c>
      <c r="E85" s="39"/>
      <c r="F85" s="162">
        <f t="shared" si="14"/>
        <v>0</v>
      </c>
      <c r="G85" s="39"/>
      <c r="H85" s="39"/>
      <c r="I85" s="34">
        <f t="shared" si="17"/>
        <v>0</v>
      </c>
      <c r="J85" s="39">
        <f t="shared" si="15"/>
      </c>
      <c r="K85" s="39">
        <f t="shared" si="16"/>
      </c>
      <c r="L85" s="89" t="e">
        <f t="shared" si="9"/>
        <v>#VALUE!</v>
      </c>
    </row>
    <row r="86" spans="1:12" s="2" customFormat="1" ht="15.75" hidden="1">
      <c r="A86" s="169" t="s">
        <v>86</v>
      </c>
      <c r="B86" s="34"/>
      <c r="C86" s="39"/>
      <c r="D86" s="34" t="e">
        <f t="shared" si="18"/>
        <v>#DIV/0!</v>
      </c>
      <c r="E86" s="39"/>
      <c r="F86" s="162">
        <f t="shared" si="14"/>
        <v>0</v>
      </c>
      <c r="G86" s="39"/>
      <c r="H86" s="39"/>
      <c r="I86" s="34">
        <f t="shared" si="17"/>
        <v>0</v>
      </c>
      <c r="J86" s="39">
        <f t="shared" si="15"/>
      </c>
      <c r="K86" s="39">
        <f t="shared" si="16"/>
      </c>
      <c r="L86" s="89" t="e">
        <f t="shared" si="9"/>
        <v>#VALUE!</v>
      </c>
    </row>
    <row r="87" spans="1:12" s="2" customFormat="1" ht="15.75" hidden="1">
      <c r="A87" s="169" t="s">
        <v>49</v>
      </c>
      <c r="B87" s="34">
        <v>538.95</v>
      </c>
      <c r="C87" s="39"/>
      <c r="D87" s="34">
        <f t="shared" si="18"/>
        <v>0</v>
      </c>
      <c r="E87" s="39"/>
      <c r="F87" s="162">
        <f t="shared" si="14"/>
        <v>0</v>
      </c>
      <c r="G87" s="39"/>
      <c r="H87" s="39"/>
      <c r="I87" s="34">
        <f t="shared" si="17"/>
        <v>0</v>
      </c>
      <c r="J87" s="39">
        <f t="shared" si="15"/>
      </c>
      <c r="K87" s="39">
        <f t="shared" si="16"/>
      </c>
      <c r="L87" s="89" t="e">
        <f t="shared" si="9"/>
        <v>#VALUE!</v>
      </c>
    </row>
    <row r="88" spans="1:12" s="2" customFormat="1" ht="15.75" hidden="1">
      <c r="A88" s="169" t="s">
        <v>50</v>
      </c>
      <c r="B88" s="34">
        <v>1404.99</v>
      </c>
      <c r="C88" s="39"/>
      <c r="D88" s="34">
        <f t="shared" si="18"/>
        <v>0</v>
      </c>
      <c r="E88" s="39"/>
      <c r="F88" s="162">
        <f t="shared" si="14"/>
        <v>0</v>
      </c>
      <c r="G88" s="39"/>
      <c r="H88" s="39"/>
      <c r="I88" s="34">
        <f t="shared" si="17"/>
        <v>0</v>
      </c>
      <c r="J88" s="39">
        <f t="shared" si="15"/>
      </c>
      <c r="K88" s="39">
        <f t="shared" si="16"/>
      </c>
      <c r="L88" s="89" t="e">
        <f t="shared" si="9"/>
        <v>#VALUE!</v>
      </c>
    </row>
    <row r="89" spans="1:12" s="2" customFormat="1" ht="15.75" hidden="1">
      <c r="A89" s="169" t="s">
        <v>51</v>
      </c>
      <c r="B89" s="34">
        <v>1951.08</v>
      </c>
      <c r="C89" s="39"/>
      <c r="D89" s="34">
        <f t="shared" si="18"/>
        <v>0</v>
      </c>
      <c r="E89" s="39"/>
      <c r="F89" s="162">
        <f t="shared" si="14"/>
        <v>0</v>
      </c>
      <c r="G89" s="39"/>
      <c r="H89" s="39"/>
      <c r="I89" s="34">
        <f t="shared" si="17"/>
        <v>0</v>
      </c>
      <c r="J89" s="39">
        <f t="shared" si="15"/>
      </c>
      <c r="K89" s="39">
        <f t="shared" si="16"/>
      </c>
      <c r="L89" s="89" t="e">
        <f t="shared" si="9"/>
        <v>#VALUE!</v>
      </c>
    </row>
    <row r="90" spans="1:12" s="2" customFormat="1" ht="15.75" hidden="1">
      <c r="A90" s="163" t="s">
        <v>52</v>
      </c>
      <c r="B90" s="34">
        <v>164.49</v>
      </c>
      <c r="C90" s="39"/>
      <c r="D90" s="34">
        <f t="shared" si="18"/>
        <v>0</v>
      </c>
      <c r="E90" s="39"/>
      <c r="F90" s="162">
        <f t="shared" si="14"/>
        <v>0</v>
      </c>
      <c r="G90" s="39"/>
      <c r="H90" s="39"/>
      <c r="I90" s="34">
        <f t="shared" si="17"/>
        <v>0</v>
      </c>
      <c r="J90" s="39">
        <f t="shared" si="15"/>
      </c>
      <c r="K90" s="39">
        <f t="shared" si="16"/>
      </c>
      <c r="L90" s="89" t="e">
        <f t="shared" si="9"/>
        <v>#VALUE!</v>
      </c>
    </row>
    <row r="91" spans="1:12" s="2" customFormat="1" ht="15.75" hidden="1">
      <c r="A91" s="169" t="s">
        <v>97</v>
      </c>
      <c r="B91" s="34">
        <v>122.59</v>
      </c>
      <c r="C91" s="39"/>
      <c r="D91" s="34">
        <f t="shared" si="18"/>
        <v>0</v>
      </c>
      <c r="E91" s="39"/>
      <c r="F91" s="162">
        <f t="shared" si="14"/>
        <v>0</v>
      </c>
      <c r="G91" s="39"/>
      <c r="H91" s="39"/>
      <c r="I91" s="34">
        <f t="shared" si="17"/>
        <v>0</v>
      </c>
      <c r="J91" s="39">
        <f t="shared" si="15"/>
      </c>
      <c r="K91" s="39">
        <f t="shared" si="16"/>
      </c>
      <c r="L91" s="89" t="e">
        <f t="shared" si="9"/>
        <v>#VALUE!</v>
      </c>
    </row>
    <row r="92" spans="1:12" s="2" customFormat="1" ht="15.75" hidden="1">
      <c r="A92" s="169" t="s">
        <v>87</v>
      </c>
      <c r="B92" s="34"/>
      <c r="C92" s="39"/>
      <c r="D92" s="34" t="e">
        <f t="shared" si="18"/>
        <v>#DIV/0!</v>
      </c>
      <c r="E92" s="39"/>
      <c r="F92" s="162">
        <f t="shared" si="14"/>
        <v>0</v>
      </c>
      <c r="G92" s="39"/>
      <c r="H92" s="39"/>
      <c r="I92" s="34">
        <f t="shared" si="17"/>
        <v>0</v>
      </c>
      <c r="J92" s="39">
        <f t="shared" si="15"/>
      </c>
      <c r="K92" s="39">
        <f t="shared" si="16"/>
      </c>
      <c r="L92" s="89" t="e">
        <f t="shared" si="9"/>
        <v>#VALUE!</v>
      </c>
    </row>
    <row r="93" spans="1:12" s="15" customFormat="1" ht="15.75">
      <c r="A93" s="167" t="s">
        <v>53</v>
      </c>
      <c r="B93" s="33">
        <v>327.6</v>
      </c>
      <c r="C93" s="38">
        <f>SUM(C94:C103)-C99</f>
        <v>0.135</v>
      </c>
      <c r="D93" s="96">
        <f t="shared" si="18"/>
        <v>0.04120879120879121</v>
      </c>
      <c r="E93" s="38">
        <v>1.897</v>
      </c>
      <c r="F93" s="162">
        <f t="shared" si="14"/>
        <v>-1.762</v>
      </c>
      <c r="G93" s="38">
        <f>SUM(G94:G103)-G99</f>
        <v>0.289</v>
      </c>
      <c r="H93" s="38">
        <v>4.557</v>
      </c>
      <c r="I93" s="38">
        <f t="shared" si="17"/>
        <v>-4.268000000000001</v>
      </c>
      <c r="J93" s="38">
        <f t="shared" si="15"/>
        <v>21.407407407407405</v>
      </c>
      <c r="K93" s="38">
        <f t="shared" si="16"/>
        <v>24.022140221402214</v>
      </c>
      <c r="L93" s="88">
        <f t="shared" si="9"/>
        <v>-2.6147328139948094</v>
      </c>
    </row>
    <row r="94" spans="1:12" s="2" customFormat="1" ht="15.75" hidden="1">
      <c r="A94" s="169" t="s">
        <v>88</v>
      </c>
      <c r="B94" s="34">
        <v>10.16</v>
      </c>
      <c r="C94" s="39"/>
      <c r="D94" s="34">
        <f t="shared" si="18"/>
        <v>0</v>
      </c>
      <c r="E94" s="39"/>
      <c r="F94" s="162">
        <f t="shared" si="14"/>
        <v>0</v>
      </c>
      <c r="G94" s="39"/>
      <c r="H94" s="39"/>
      <c r="I94" s="34">
        <f t="shared" si="17"/>
        <v>0</v>
      </c>
      <c r="J94" s="39">
        <f t="shared" si="15"/>
      </c>
      <c r="K94" s="39">
        <f t="shared" si="16"/>
      </c>
      <c r="L94" s="89" t="e">
        <f t="shared" si="9"/>
        <v>#VALUE!</v>
      </c>
    </row>
    <row r="95" spans="1:12" s="2" customFormat="1" ht="15">
      <c r="A95" s="170" t="s">
        <v>54</v>
      </c>
      <c r="B95" s="91">
        <v>98.97</v>
      </c>
      <c r="C95" s="42">
        <v>0.135</v>
      </c>
      <c r="D95" s="91">
        <f t="shared" si="18"/>
        <v>0.13640497120339498</v>
      </c>
      <c r="E95" s="42">
        <v>0.214</v>
      </c>
      <c r="F95" s="179">
        <f t="shared" si="14"/>
        <v>-0.07899999999999999</v>
      </c>
      <c r="G95" s="42">
        <v>0.289</v>
      </c>
      <c r="H95" s="42">
        <v>0.569</v>
      </c>
      <c r="I95" s="91">
        <f t="shared" si="17"/>
        <v>-0.27999999999999997</v>
      </c>
      <c r="J95" s="42">
        <f t="shared" si="15"/>
        <v>21.407407407407405</v>
      </c>
      <c r="K95" s="42">
        <f t="shared" si="16"/>
        <v>26.58878504672897</v>
      </c>
      <c r="L95" s="93">
        <f t="shared" si="9"/>
        <v>-5.181377639321564</v>
      </c>
    </row>
    <row r="96" spans="1:12" s="2" customFormat="1" ht="15.75" hidden="1">
      <c r="A96" s="125" t="s">
        <v>55</v>
      </c>
      <c r="B96" s="118">
        <v>10.15</v>
      </c>
      <c r="C96" s="119"/>
      <c r="D96" s="126">
        <f t="shared" si="18"/>
        <v>0</v>
      </c>
      <c r="E96" s="121"/>
      <c r="F96" s="127">
        <f t="shared" si="14"/>
        <v>0</v>
      </c>
      <c r="G96" s="119"/>
      <c r="H96" s="121"/>
      <c r="I96" s="128">
        <f t="shared" si="17"/>
        <v>0</v>
      </c>
      <c r="J96" s="119">
        <f t="shared" si="15"/>
      </c>
      <c r="K96" s="121">
        <f t="shared" si="16"/>
      </c>
      <c r="L96" s="128" t="e">
        <f t="shared" si="9"/>
        <v>#VALUE!</v>
      </c>
    </row>
    <row r="97" spans="1:12" s="2" customFormat="1" ht="15.75" hidden="1">
      <c r="A97" s="49" t="s">
        <v>56</v>
      </c>
      <c r="B97" s="79">
        <v>202.58</v>
      </c>
      <c r="C97" s="31"/>
      <c r="D97" s="34">
        <f t="shared" si="18"/>
        <v>0</v>
      </c>
      <c r="E97" s="39">
        <v>1.683</v>
      </c>
      <c r="F97" s="52">
        <f t="shared" si="14"/>
        <v>-1.683</v>
      </c>
      <c r="G97" s="31"/>
      <c r="H97" s="39">
        <v>3.988</v>
      </c>
      <c r="I97" s="89">
        <f t="shared" si="17"/>
        <v>-3.988</v>
      </c>
      <c r="J97" s="31">
        <f t="shared" si="15"/>
      </c>
      <c r="K97" s="39">
        <f t="shared" si="16"/>
        <v>23.695781342840164</v>
      </c>
      <c r="L97" s="89" t="e">
        <f t="shared" si="9"/>
        <v>#VALUE!</v>
      </c>
    </row>
    <row r="98" spans="1:12" s="2" customFormat="1" ht="15.75" hidden="1">
      <c r="A98" s="49" t="s">
        <v>57</v>
      </c>
      <c r="B98" s="79">
        <v>999999999</v>
      </c>
      <c r="C98" s="31"/>
      <c r="D98" s="34">
        <f t="shared" si="18"/>
        <v>0</v>
      </c>
      <c r="E98" s="39"/>
      <c r="F98" s="52">
        <f t="shared" si="14"/>
        <v>0</v>
      </c>
      <c r="G98" s="31"/>
      <c r="H98" s="39"/>
      <c r="I98" s="89">
        <f t="shared" si="17"/>
        <v>0</v>
      </c>
      <c r="J98" s="31">
        <f t="shared" si="15"/>
      </c>
      <c r="K98" s="39">
        <f t="shared" si="16"/>
      </c>
      <c r="L98" s="89" t="e">
        <f t="shared" si="9"/>
        <v>#VALUE!</v>
      </c>
    </row>
    <row r="99" spans="1:12" s="2" customFormat="1" ht="15.75" hidden="1">
      <c r="A99" s="49" t="s">
        <v>89</v>
      </c>
      <c r="B99" s="79"/>
      <c r="C99" s="31"/>
      <c r="D99" s="34" t="e">
        <f t="shared" si="18"/>
        <v>#DIV/0!</v>
      </c>
      <c r="E99" s="39"/>
      <c r="F99" s="52">
        <f t="shared" si="14"/>
        <v>0</v>
      </c>
      <c r="G99" s="31"/>
      <c r="H99" s="39"/>
      <c r="I99" s="89">
        <f t="shared" si="17"/>
        <v>0</v>
      </c>
      <c r="J99" s="31">
        <f t="shared" si="15"/>
      </c>
      <c r="K99" s="39">
        <f t="shared" si="16"/>
      </c>
      <c r="L99" s="89" t="e">
        <f t="shared" si="9"/>
        <v>#VALUE!</v>
      </c>
    </row>
    <row r="100" spans="1:12" s="2" customFormat="1" ht="15.75" hidden="1">
      <c r="A100" s="49" t="s">
        <v>58</v>
      </c>
      <c r="B100" s="79"/>
      <c r="C100" s="31"/>
      <c r="D100" s="34" t="e">
        <f t="shared" si="18"/>
        <v>#DIV/0!</v>
      </c>
      <c r="E100" s="39"/>
      <c r="F100" s="52">
        <f t="shared" si="14"/>
        <v>0</v>
      </c>
      <c r="G100" s="31"/>
      <c r="H100" s="39"/>
      <c r="I100" s="89">
        <f t="shared" si="17"/>
        <v>0</v>
      </c>
      <c r="J100" s="31">
        <f t="shared" si="15"/>
      </c>
      <c r="K100" s="39">
        <f t="shared" si="16"/>
      </c>
      <c r="L100" s="89" t="e">
        <f t="shared" si="9"/>
        <v>#VALUE!</v>
      </c>
    </row>
    <row r="101" spans="1:12" s="2" customFormat="1" ht="15.75" hidden="1">
      <c r="A101" s="49" t="s">
        <v>59</v>
      </c>
      <c r="B101" s="79"/>
      <c r="C101" s="31"/>
      <c r="D101" s="34" t="e">
        <f t="shared" si="18"/>
        <v>#DIV/0!</v>
      </c>
      <c r="E101" s="39"/>
      <c r="F101" s="52">
        <f t="shared" si="14"/>
        <v>0</v>
      </c>
      <c r="G101" s="31"/>
      <c r="H101" s="39"/>
      <c r="I101" s="89">
        <f t="shared" si="17"/>
        <v>0</v>
      </c>
      <c r="J101" s="31">
        <f t="shared" si="15"/>
      </c>
      <c r="K101" s="39">
        <f t="shared" si="16"/>
      </c>
      <c r="L101" s="89" t="e">
        <f t="shared" si="9"/>
        <v>#VALUE!</v>
      </c>
    </row>
    <row r="102" spans="1:12" s="2" customFormat="1" ht="15.75" hidden="1">
      <c r="A102" s="49" t="s">
        <v>90</v>
      </c>
      <c r="B102" s="79">
        <v>5.7</v>
      </c>
      <c r="C102" s="31"/>
      <c r="D102" s="34">
        <f t="shared" si="18"/>
        <v>0</v>
      </c>
      <c r="E102" s="39"/>
      <c r="F102" s="52">
        <f t="shared" si="14"/>
        <v>0</v>
      </c>
      <c r="G102" s="31"/>
      <c r="H102" s="39"/>
      <c r="I102" s="89">
        <f t="shared" si="17"/>
        <v>0</v>
      </c>
      <c r="J102" s="31">
        <f t="shared" si="15"/>
      </c>
      <c r="K102" s="39">
        <f t="shared" si="16"/>
      </c>
      <c r="L102" s="89" t="e">
        <f>J102-K102</f>
        <v>#VALUE!</v>
      </c>
    </row>
    <row r="103" spans="1:12" s="2" customFormat="1" ht="15.75" hidden="1">
      <c r="A103" s="50" t="s">
        <v>91</v>
      </c>
      <c r="B103" s="90"/>
      <c r="C103" s="40"/>
      <c r="D103" s="91" t="e">
        <f t="shared" si="18"/>
        <v>#DIV/0!</v>
      </c>
      <c r="E103" s="42"/>
      <c r="F103" s="92">
        <f t="shared" si="14"/>
        <v>0</v>
      </c>
      <c r="G103" s="40"/>
      <c r="H103" s="42"/>
      <c r="I103" s="93">
        <f t="shared" si="17"/>
        <v>0</v>
      </c>
      <c r="J103" s="40">
        <f t="shared" si="15"/>
      </c>
      <c r="K103" s="42">
        <f t="shared" si="16"/>
      </c>
      <c r="L103" s="93" t="e">
        <f>J103-K103</f>
        <v>#VALUE!</v>
      </c>
    </row>
    <row r="104" spans="2:14" ht="15">
      <c r="B104" s="94"/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N104" s="9" t="s">
        <v>119</v>
      </c>
    </row>
    <row r="105" spans="1:7" s="5" customFormat="1" ht="15">
      <c r="A105" s="4"/>
      <c r="G105" s="2"/>
    </row>
    <row r="106" spans="1:7" s="5" customFormat="1" ht="15">
      <c r="A106" s="4"/>
      <c r="G106" s="2"/>
    </row>
    <row r="107" spans="1:7" s="5" customFormat="1" ht="15">
      <c r="A107" s="4"/>
      <c r="G107" s="2"/>
    </row>
    <row r="108" spans="1:7" s="5" customFormat="1" ht="15">
      <c r="A108" s="4"/>
      <c r="G108" s="2"/>
    </row>
    <row r="109" spans="1:7" s="5" customFormat="1" ht="15">
      <c r="A109" s="4"/>
      <c r="G109" s="2"/>
    </row>
    <row r="110" spans="1:7" s="5" customFormat="1" ht="15">
      <c r="A110" s="4"/>
      <c r="G110" s="2"/>
    </row>
    <row r="111" spans="1:7" s="5" customFormat="1" ht="15">
      <c r="A111" s="4"/>
      <c r="G111" s="2" t="s">
        <v>119</v>
      </c>
    </row>
    <row r="112" spans="1:7" s="5" customFormat="1" ht="15">
      <c r="A112" s="4"/>
      <c r="G112" s="2"/>
    </row>
    <row r="113" spans="1:7" s="5" customFormat="1" ht="15">
      <c r="A113" s="4"/>
      <c r="G113" s="2"/>
    </row>
    <row r="114" spans="1:7" s="5" customFormat="1" ht="15">
      <c r="A114" s="4"/>
      <c r="G114" s="2"/>
    </row>
    <row r="115" spans="1:7" s="5" customFormat="1" ht="15">
      <c r="A115" s="4"/>
      <c r="G115" s="2"/>
    </row>
    <row r="116" spans="1:12" s="7" customFormat="1" ht="15">
      <c r="A116" s="4"/>
      <c r="B116" s="5"/>
      <c r="C116" s="5"/>
      <c r="D116" s="5"/>
      <c r="E116" s="5"/>
      <c r="F116" s="5"/>
      <c r="G116" s="2"/>
      <c r="H116" s="5"/>
      <c r="I116" s="5"/>
      <c r="J116" s="5"/>
      <c r="K116" s="5"/>
      <c r="L116" s="5"/>
    </row>
    <row r="117" spans="1:12" s="7" customFormat="1" ht="15">
      <c r="A117" s="4"/>
      <c r="B117" s="5"/>
      <c r="C117" s="5"/>
      <c r="D117" s="5"/>
      <c r="E117" s="5"/>
      <c r="F117" s="5"/>
      <c r="G117" s="2"/>
      <c r="H117" s="5"/>
      <c r="I117" s="5"/>
      <c r="J117" s="5"/>
      <c r="K117" s="5"/>
      <c r="L117" s="5"/>
    </row>
    <row r="118" spans="1:12" s="7" customFormat="1" ht="15">
      <c r="A118" s="4"/>
      <c r="B118" s="5"/>
      <c r="C118" s="5"/>
      <c r="D118" s="5"/>
      <c r="E118" s="5"/>
      <c r="F118" s="5"/>
      <c r="G118" s="2"/>
      <c r="H118" s="5"/>
      <c r="I118" s="5"/>
      <c r="J118" s="5"/>
      <c r="K118" s="5"/>
      <c r="L118" s="5"/>
    </row>
    <row r="119" spans="1:12" s="7" customFormat="1" ht="15">
      <c r="A119" s="4"/>
      <c r="B119" s="5"/>
      <c r="C119" s="5"/>
      <c r="D119" s="5"/>
      <c r="E119" s="5"/>
      <c r="F119" s="5"/>
      <c r="G119" s="2"/>
      <c r="H119" s="5"/>
      <c r="I119" s="5"/>
      <c r="J119" s="5"/>
      <c r="K119" s="5"/>
      <c r="L119" s="5"/>
    </row>
    <row r="120" spans="1:12" s="7" customFormat="1" ht="15">
      <c r="A120" s="4"/>
      <c r="B120" s="5"/>
      <c r="C120" s="5"/>
      <c r="D120" s="5"/>
      <c r="E120" s="5"/>
      <c r="F120" s="5"/>
      <c r="G120" s="2"/>
      <c r="H120" s="5"/>
      <c r="I120" s="5"/>
      <c r="J120" s="5"/>
      <c r="K120" s="5"/>
      <c r="L120" s="5"/>
    </row>
    <row r="121" spans="1:12" s="7" customFormat="1" ht="15">
      <c r="A121" s="4"/>
      <c r="B121" s="5"/>
      <c r="C121" s="5"/>
      <c r="D121" s="5"/>
      <c r="E121" s="5"/>
      <c r="F121" s="5"/>
      <c r="G121" s="2"/>
      <c r="H121" s="5"/>
      <c r="I121" s="5"/>
      <c r="J121" s="5"/>
      <c r="K121" s="5"/>
      <c r="L121" s="5"/>
    </row>
    <row r="122" spans="1:12" s="7" customFormat="1" ht="15">
      <c r="A122" s="4"/>
      <c r="B122" s="5"/>
      <c r="C122" s="5"/>
      <c r="D122" s="5"/>
      <c r="E122" s="5"/>
      <c r="F122" s="5"/>
      <c r="G122" s="2"/>
      <c r="H122" s="5"/>
      <c r="I122" s="5"/>
      <c r="J122" s="5"/>
      <c r="K122" s="5"/>
      <c r="L122" s="5"/>
    </row>
    <row r="123" spans="1:12" s="7" customFormat="1" ht="15">
      <c r="A123" s="4"/>
      <c r="B123" s="5"/>
      <c r="C123" s="5"/>
      <c r="D123" s="5"/>
      <c r="E123" s="5"/>
      <c r="F123" s="5"/>
      <c r="G123" s="2"/>
      <c r="H123" s="5"/>
      <c r="I123" s="5"/>
      <c r="J123" s="5"/>
      <c r="K123" s="5"/>
      <c r="L123" s="5"/>
    </row>
    <row r="124" spans="1:12" s="7" customFormat="1" ht="15">
      <c r="A124" s="4"/>
      <c r="B124" s="5"/>
      <c r="C124" s="5"/>
      <c r="D124" s="5"/>
      <c r="E124" s="5"/>
      <c r="F124" s="5"/>
      <c r="G124" s="2"/>
      <c r="H124" s="5"/>
      <c r="I124" s="5"/>
      <c r="J124" s="5"/>
      <c r="K124" s="5"/>
      <c r="L124" s="5"/>
    </row>
    <row r="125" spans="1:12" s="7" customFormat="1" ht="15">
      <c r="A125" s="4"/>
      <c r="B125" s="5"/>
      <c r="C125" s="5"/>
      <c r="D125" s="5"/>
      <c r="E125" s="5"/>
      <c r="F125" s="5"/>
      <c r="G125" s="2"/>
      <c r="H125" s="5"/>
      <c r="I125" s="5"/>
      <c r="J125" s="5"/>
      <c r="K125" s="5"/>
      <c r="L125" s="5"/>
    </row>
    <row r="126" spans="1:12" s="7" customFormat="1" ht="15">
      <c r="A126" s="4"/>
      <c r="B126" s="5"/>
      <c r="C126" s="5"/>
      <c r="D126" s="5"/>
      <c r="E126" s="5"/>
      <c r="F126" s="5"/>
      <c r="G126" s="2"/>
      <c r="H126" s="5"/>
      <c r="I126" s="5"/>
      <c r="J126" s="5"/>
      <c r="K126" s="5"/>
      <c r="L126" s="5"/>
    </row>
    <row r="127" spans="1:12" s="7" customFormat="1" ht="15">
      <c r="A127" s="4"/>
      <c r="B127" s="5"/>
      <c r="C127" s="5"/>
      <c r="D127" s="5"/>
      <c r="E127" s="5"/>
      <c r="F127" s="5"/>
      <c r="G127" s="2"/>
      <c r="H127" s="5"/>
      <c r="I127" s="5"/>
      <c r="J127" s="5"/>
      <c r="K127" s="5"/>
      <c r="L127" s="5"/>
    </row>
    <row r="128" spans="1:12" s="7" customFormat="1" ht="15">
      <c r="A128" s="4"/>
      <c r="B128" s="5"/>
      <c r="C128" s="5"/>
      <c r="D128" s="5"/>
      <c r="E128" s="5"/>
      <c r="F128" s="5"/>
      <c r="G128" s="2"/>
      <c r="H128" s="5"/>
      <c r="I128" s="5"/>
      <c r="J128" s="5"/>
      <c r="K128" s="5"/>
      <c r="L128" s="5"/>
    </row>
    <row r="129" spans="1:12" s="7" customFormat="1" ht="15">
      <c r="A129" s="4"/>
      <c r="B129" s="5"/>
      <c r="C129" s="5"/>
      <c r="D129" s="5"/>
      <c r="E129" s="5"/>
      <c r="F129" s="5"/>
      <c r="G129" s="2"/>
      <c r="H129" s="5"/>
      <c r="I129" s="5"/>
      <c r="J129" s="5"/>
      <c r="K129" s="5"/>
      <c r="L129" s="5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85"/>
      <c r="C149" s="185"/>
      <c r="D149" s="185"/>
    </row>
    <row r="150" spans="1:2" s="8" customFormat="1" ht="15.75">
      <c r="A150" s="21"/>
      <c r="B150" s="6"/>
    </row>
    <row r="151" spans="1:4" s="8" customFormat="1" ht="15">
      <c r="A151" s="6"/>
      <c r="B151" s="185"/>
      <c r="C151" s="185"/>
      <c r="D151" s="18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49:D149"/>
    <mergeCell ref="B151:D151"/>
    <mergeCell ref="O4:Q4"/>
    <mergeCell ref="A4:A5"/>
    <mergeCell ref="C4:F4"/>
    <mergeCell ref="J4:L4"/>
    <mergeCell ref="G4:I4"/>
    <mergeCell ref="B4:B5"/>
  </mergeCells>
  <printOptions horizontalCentered="1"/>
  <pageMargins left="0" right="0" top="0" bottom="0" header="0" footer="0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7" sqref="L57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3" width="10.75390625" style="9" customWidth="1"/>
    <col min="4" max="4" width="11.62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>
      <c r="A1" s="11" t="s">
        <v>103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tr">
        <f>зерноск!A2</f>
        <v>по состоянию на 26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187" t="s">
        <v>1</v>
      </c>
      <c r="B4" s="187" t="s">
        <v>121</v>
      </c>
      <c r="C4" s="187" t="s">
        <v>96</v>
      </c>
      <c r="D4" s="187"/>
      <c r="E4" s="189"/>
      <c r="F4" s="189"/>
      <c r="G4" s="187" t="s">
        <v>60</v>
      </c>
      <c r="H4" s="189"/>
      <c r="I4" s="189"/>
      <c r="J4" s="190" t="s">
        <v>0</v>
      </c>
      <c r="K4" s="190"/>
      <c r="L4" s="190"/>
    </row>
    <row r="5" spans="1:12" s="10" customFormat="1" ht="51.75" customHeight="1">
      <c r="A5" s="188"/>
      <c r="B5" s="187"/>
      <c r="C5" s="1" t="s">
        <v>105</v>
      </c>
      <c r="D5" s="65" t="s">
        <v>122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158" t="s">
        <v>2</v>
      </c>
      <c r="B6" s="159">
        <v>27247.38</v>
      </c>
      <c r="C6" s="32">
        <f>C7+C26+C37+C46+C54+C69+C76+C93</f>
        <v>7757.168000000001</v>
      </c>
      <c r="D6" s="32">
        <f>C6/B6*100</f>
        <v>28.469408801873797</v>
      </c>
      <c r="E6" s="32">
        <v>6040.8243999999995</v>
      </c>
      <c r="F6" s="160">
        <f aca="true" t="shared" si="0" ref="F6:F71">C6-E6</f>
        <v>1716.343600000001</v>
      </c>
      <c r="G6" s="32">
        <f>G7+G26+G37+G46+G54+G69+G76+G93</f>
        <v>29527.256</v>
      </c>
      <c r="H6" s="32">
        <v>27030.3203</v>
      </c>
      <c r="I6" s="160">
        <f>G6-H6</f>
        <v>2496.935700000002</v>
      </c>
      <c r="J6" s="85">
        <f>G6/C6*10</f>
        <v>38.06447920168804</v>
      </c>
      <c r="K6" s="85">
        <f>H6/E6*10</f>
        <v>44.74607853193018</v>
      </c>
      <c r="L6" s="99">
        <f>J6-K6</f>
        <v>-6.681599330242143</v>
      </c>
    </row>
    <row r="7" spans="1:12" s="15" customFormat="1" ht="15.75">
      <c r="A7" s="161" t="s">
        <v>3</v>
      </c>
      <c r="B7" s="33">
        <v>4310.25</v>
      </c>
      <c r="C7" s="33">
        <f>SUM(C8:C24)</f>
        <v>452.136</v>
      </c>
      <c r="D7" s="33">
        <f aca="true" t="shared" si="1" ref="D7:D36">C7/B7*100</f>
        <v>10.489785975291458</v>
      </c>
      <c r="E7" s="33">
        <v>333.64700000000005</v>
      </c>
      <c r="F7" s="162">
        <f t="shared" si="0"/>
        <v>118.48899999999998</v>
      </c>
      <c r="G7" s="33">
        <f>SUM(G8:G24)</f>
        <v>1806.4620000000002</v>
      </c>
      <c r="H7" s="33">
        <v>1564.0620000000001</v>
      </c>
      <c r="I7" s="162">
        <f aca="true" t="shared" si="2" ref="I7:I70">G7-H7</f>
        <v>242.4000000000001</v>
      </c>
      <c r="J7" s="38">
        <f>IF(C7&gt;0,G7/C7*10,"")</f>
        <v>39.953951908275386</v>
      </c>
      <c r="K7" s="38">
        <f>IF(E7&gt;0,H7/E7*10,"")</f>
        <v>46.87774803909521</v>
      </c>
      <c r="L7" s="57">
        <f>J7-K7</f>
        <v>-6.923796130819824</v>
      </c>
    </row>
    <row r="8" spans="1:12" s="2" customFormat="1" ht="15">
      <c r="A8" s="163" t="s">
        <v>4</v>
      </c>
      <c r="B8" s="34">
        <v>432.48</v>
      </c>
      <c r="C8" s="39">
        <v>105.28</v>
      </c>
      <c r="D8" s="39">
        <f t="shared" si="1"/>
        <v>24.3433222345542</v>
      </c>
      <c r="E8" s="39">
        <v>114.68700000000001</v>
      </c>
      <c r="F8" s="164">
        <f t="shared" si="0"/>
        <v>-9.40700000000001</v>
      </c>
      <c r="G8" s="39">
        <v>484.9</v>
      </c>
      <c r="H8" s="39">
        <v>609.962</v>
      </c>
      <c r="I8" s="164">
        <f t="shared" si="2"/>
        <v>-125.06200000000001</v>
      </c>
      <c r="J8" s="39">
        <f>IF(C8&gt;0,G8/C8*10,"")</f>
        <v>46.05813069908814</v>
      </c>
      <c r="K8" s="39">
        <f>IF(E8&gt;0,H8/E8*10,"")</f>
        <v>53.18492941658601</v>
      </c>
      <c r="L8" s="58">
        <f aca="true" t="shared" si="3" ref="L8:L36">J8-K8</f>
        <v>-7.12679871749787</v>
      </c>
    </row>
    <row r="9" spans="1:12" s="2" customFormat="1" ht="15">
      <c r="A9" s="163" t="s">
        <v>5</v>
      </c>
      <c r="B9" s="34">
        <v>144.33</v>
      </c>
      <c r="C9" s="39">
        <v>4.531</v>
      </c>
      <c r="D9" s="39">
        <f t="shared" si="1"/>
        <v>3.139333471904662</v>
      </c>
      <c r="E9" s="39"/>
      <c r="F9" s="164">
        <f t="shared" si="0"/>
        <v>4.531</v>
      </c>
      <c r="G9" s="39">
        <v>17.795</v>
      </c>
      <c r="H9" s="39"/>
      <c r="I9" s="164">
        <f t="shared" si="2"/>
        <v>17.795</v>
      </c>
      <c r="J9" s="39">
        <f aca="true" t="shared" si="4" ref="J9:J72">IF(C9&gt;0,G9/C9*10,"")</f>
        <v>39.27389097329509</v>
      </c>
      <c r="K9" s="39">
        <f aca="true" t="shared" si="5" ref="K9:K72">IF(E9&gt;0,H9/E9*10,"")</f>
      </c>
      <c r="L9" s="132" t="e">
        <f t="shared" si="3"/>
        <v>#VALUE!</v>
      </c>
    </row>
    <row r="10" spans="1:12" s="2" customFormat="1" ht="15" hidden="1">
      <c r="A10" s="163" t="s">
        <v>6</v>
      </c>
      <c r="B10" s="34">
        <v>44.75</v>
      </c>
      <c r="C10" s="39"/>
      <c r="D10" s="39">
        <f t="shared" si="1"/>
        <v>0</v>
      </c>
      <c r="E10" s="39"/>
      <c r="F10" s="164">
        <f t="shared" si="0"/>
        <v>0</v>
      </c>
      <c r="G10" s="39"/>
      <c r="H10" s="39"/>
      <c r="I10" s="164">
        <f t="shared" si="2"/>
        <v>0</v>
      </c>
      <c r="J10" s="39">
        <f t="shared" si="4"/>
      </c>
      <c r="K10" s="39">
        <f t="shared" si="5"/>
      </c>
      <c r="L10" s="58" t="e">
        <f t="shared" si="3"/>
        <v>#VALUE!</v>
      </c>
    </row>
    <row r="11" spans="1:12" s="2" customFormat="1" ht="15">
      <c r="A11" s="163" t="s">
        <v>7</v>
      </c>
      <c r="B11" s="34">
        <v>789.52</v>
      </c>
      <c r="C11" s="39">
        <v>206.3</v>
      </c>
      <c r="D11" s="39">
        <f t="shared" si="1"/>
        <v>26.129800385044078</v>
      </c>
      <c r="E11" s="39">
        <v>137.8</v>
      </c>
      <c r="F11" s="164">
        <f t="shared" si="0"/>
        <v>68.5</v>
      </c>
      <c r="G11" s="39">
        <v>681.1</v>
      </c>
      <c r="H11" s="39">
        <v>584.9</v>
      </c>
      <c r="I11" s="164">
        <f t="shared" si="2"/>
        <v>96.20000000000005</v>
      </c>
      <c r="J11" s="39">
        <f t="shared" si="4"/>
        <v>33.01502666020359</v>
      </c>
      <c r="K11" s="39">
        <f t="shared" si="5"/>
        <v>42.445573294629895</v>
      </c>
      <c r="L11" s="58">
        <f t="shared" si="3"/>
        <v>-9.430546634426307</v>
      </c>
    </row>
    <row r="12" spans="1:12" s="2" customFormat="1" ht="15" hidden="1">
      <c r="A12" s="163" t="s">
        <v>8</v>
      </c>
      <c r="B12" s="34">
        <v>24.45</v>
      </c>
      <c r="C12" s="39"/>
      <c r="D12" s="39">
        <f t="shared" si="1"/>
        <v>0</v>
      </c>
      <c r="E12" s="39"/>
      <c r="F12" s="164">
        <f t="shared" si="0"/>
        <v>0</v>
      </c>
      <c r="G12" s="39"/>
      <c r="H12" s="39"/>
      <c r="I12" s="164">
        <f t="shared" si="2"/>
        <v>0</v>
      </c>
      <c r="J12" s="39">
        <f t="shared" si="4"/>
      </c>
      <c r="K12" s="39">
        <f t="shared" si="5"/>
      </c>
      <c r="L12" s="58" t="e">
        <f t="shared" si="3"/>
        <v>#VALUE!</v>
      </c>
    </row>
    <row r="13" spans="1:14" s="2" customFormat="1" ht="15" hidden="1">
      <c r="A13" s="163" t="s">
        <v>9</v>
      </c>
      <c r="B13" s="34">
        <v>38.67</v>
      </c>
      <c r="C13" s="39"/>
      <c r="D13" s="39">
        <f t="shared" si="1"/>
        <v>0</v>
      </c>
      <c r="E13" s="39"/>
      <c r="F13" s="164">
        <f t="shared" si="0"/>
        <v>0</v>
      </c>
      <c r="G13" s="39"/>
      <c r="H13" s="39"/>
      <c r="I13" s="164">
        <f t="shared" si="2"/>
        <v>0</v>
      </c>
      <c r="J13" s="39">
        <f t="shared" si="4"/>
      </c>
      <c r="K13" s="39">
        <f t="shared" si="5"/>
      </c>
      <c r="L13" s="58" t="e">
        <f t="shared" si="3"/>
        <v>#VALUE!</v>
      </c>
      <c r="M13" s="24"/>
      <c r="N13" s="24"/>
    </row>
    <row r="14" spans="1:12" s="2" customFormat="1" ht="15" hidden="1">
      <c r="A14" s="163" t="s">
        <v>10</v>
      </c>
      <c r="B14" s="34">
        <v>8.83</v>
      </c>
      <c r="C14" s="39"/>
      <c r="D14" s="39">
        <f t="shared" si="1"/>
        <v>0</v>
      </c>
      <c r="E14" s="39"/>
      <c r="F14" s="164">
        <f t="shared" si="0"/>
        <v>0</v>
      </c>
      <c r="G14" s="39"/>
      <c r="H14" s="39"/>
      <c r="I14" s="164">
        <f t="shared" si="2"/>
        <v>0</v>
      </c>
      <c r="J14" s="39">
        <f t="shared" si="4"/>
      </c>
      <c r="K14" s="39">
        <f t="shared" si="5"/>
      </c>
      <c r="L14" s="58" t="e">
        <f t="shared" si="3"/>
        <v>#VALUE!</v>
      </c>
    </row>
    <row r="15" spans="1:12" s="2" customFormat="1" ht="15">
      <c r="A15" s="163" t="s">
        <v>11</v>
      </c>
      <c r="B15" s="34">
        <v>544.76</v>
      </c>
      <c r="C15" s="39">
        <v>86.47</v>
      </c>
      <c r="D15" s="39">
        <f t="shared" si="1"/>
        <v>15.87304501064689</v>
      </c>
      <c r="E15" s="39">
        <v>80.3</v>
      </c>
      <c r="F15" s="164">
        <f t="shared" si="0"/>
        <v>6.170000000000002</v>
      </c>
      <c r="G15" s="39">
        <v>424.2</v>
      </c>
      <c r="H15" s="39">
        <v>365.3</v>
      </c>
      <c r="I15" s="164">
        <f t="shared" si="2"/>
        <v>58.89999999999998</v>
      </c>
      <c r="J15" s="39">
        <f t="shared" si="4"/>
        <v>49.057476581473345</v>
      </c>
      <c r="K15" s="39">
        <f t="shared" si="5"/>
        <v>45.491905354919055</v>
      </c>
      <c r="L15" s="58">
        <f t="shared" si="3"/>
        <v>3.5655712265542903</v>
      </c>
    </row>
    <row r="16" spans="1:12" s="2" customFormat="1" ht="15">
      <c r="A16" s="163" t="s">
        <v>12</v>
      </c>
      <c r="B16" s="34">
        <v>433.79</v>
      </c>
      <c r="C16" s="39">
        <v>17.4</v>
      </c>
      <c r="D16" s="39">
        <f t="shared" si="1"/>
        <v>4.011157472509739</v>
      </c>
      <c r="E16" s="39"/>
      <c r="F16" s="164">
        <f t="shared" si="0"/>
        <v>17.4</v>
      </c>
      <c r="G16" s="39">
        <v>74.9</v>
      </c>
      <c r="H16" s="39"/>
      <c r="I16" s="164">
        <f t="shared" si="2"/>
        <v>74.9</v>
      </c>
      <c r="J16" s="39">
        <f t="shared" si="4"/>
        <v>43.04597701149426</v>
      </c>
      <c r="K16" s="39">
        <f t="shared" si="5"/>
      </c>
      <c r="L16" s="132" t="e">
        <f t="shared" si="3"/>
        <v>#VALUE!</v>
      </c>
    </row>
    <row r="17" spans="1:12" s="2" customFormat="1" ht="15" hidden="1">
      <c r="A17" s="163" t="s">
        <v>92</v>
      </c>
      <c r="B17" s="34">
        <v>69.64</v>
      </c>
      <c r="C17" s="39"/>
      <c r="D17" s="39">
        <f t="shared" si="1"/>
        <v>0</v>
      </c>
      <c r="E17" s="39"/>
      <c r="F17" s="164">
        <f t="shared" si="0"/>
        <v>0</v>
      </c>
      <c r="G17" s="39"/>
      <c r="H17" s="39"/>
      <c r="I17" s="164">
        <f t="shared" si="2"/>
        <v>0</v>
      </c>
      <c r="J17" s="39">
        <f t="shared" si="4"/>
      </c>
      <c r="K17" s="39">
        <f t="shared" si="5"/>
      </c>
      <c r="L17" s="132" t="e">
        <f t="shared" si="3"/>
        <v>#VALUE!</v>
      </c>
    </row>
    <row r="18" spans="1:12" s="2" customFormat="1" ht="15">
      <c r="A18" s="163" t="s">
        <v>13</v>
      </c>
      <c r="B18" s="34">
        <v>482.52</v>
      </c>
      <c r="C18" s="39">
        <v>7.7</v>
      </c>
      <c r="D18" s="39">
        <f t="shared" si="1"/>
        <v>1.595788775594794</v>
      </c>
      <c r="E18" s="39">
        <v>0.86</v>
      </c>
      <c r="F18" s="164">
        <f t="shared" si="0"/>
        <v>6.84</v>
      </c>
      <c r="G18" s="39">
        <v>34.8</v>
      </c>
      <c r="H18" s="39">
        <v>3.9</v>
      </c>
      <c r="I18" s="164">
        <f t="shared" si="2"/>
        <v>30.9</v>
      </c>
      <c r="J18" s="39">
        <f t="shared" si="4"/>
        <v>45.194805194805184</v>
      </c>
      <c r="K18" s="39">
        <f t="shared" si="5"/>
        <v>45.348837209302324</v>
      </c>
      <c r="L18" s="132">
        <f t="shared" si="3"/>
        <v>-0.15403201449714032</v>
      </c>
    </row>
    <row r="19" spans="1:12" s="2" customFormat="1" ht="15">
      <c r="A19" s="163" t="s">
        <v>14</v>
      </c>
      <c r="B19" s="34">
        <v>331.67</v>
      </c>
      <c r="C19" s="39">
        <v>8</v>
      </c>
      <c r="D19" s="39">
        <f t="shared" si="1"/>
        <v>2.412036059939096</v>
      </c>
      <c r="E19" s="39"/>
      <c r="F19" s="164">
        <f t="shared" si="0"/>
        <v>8</v>
      </c>
      <c r="G19" s="39">
        <v>28.4</v>
      </c>
      <c r="H19" s="39"/>
      <c r="I19" s="164">
        <f t="shared" si="2"/>
        <v>28.4</v>
      </c>
      <c r="J19" s="39">
        <f t="shared" si="4"/>
        <v>35.5</v>
      </c>
      <c r="K19" s="39">
        <f t="shared" si="5"/>
      </c>
      <c r="L19" s="132" t="e">
        <f t="shared" si="3"/>
        <v>#VALUE!</v>
      </c>
    </row>
    <row r="20" spans="1:12" s="2" customFormat="1" ht="15" hidden="1">
      <c r="A20" s="163" t="s">
        <v>15</v>
      </c>
      <c r="B20" s="34">
        <v>55.32</v>
      </c>
      <c r="C20" s="39"/>
      <c r="D20" s="39">
        <f t="shared" si="1"/>
        <v>0</v>
      </c>
      <c r="E20" s="39"/>
      <c r="F20" s="164">
        <f t="shared" si="0"/>
        <v>0</v>
      </c>
      <c r="G20" s="39"/>
      <c r="H20" s="39"/>
      <c r="I20" s="164">
        <f t="shared" si="2"/>
        <v>0</v>
      </c>
      <c r="J20" s="39">
        <f t="shared" si="4"/>
      </c>
      <c r="K20" s="39">
        <f t="shared" si="5"/>
      </c>
      <c r="L20" s="58" t="e">
        <f t="shared" si="3"/>
        <v>#VALUE!</v>
      </c>
    </row>
    <row r="21" spans="1:12" s="2" customFormat="1" ht="15">
      <c r="A21" s="163" t="s">
        <v>16</v>
      </c>
      <c r="B21" s="34">
        <v>552.65</v>
      </c>
      <c r="C21" s="39">
        <v>15.79</v>
      </c>
      <c r="D21" s="39">
        <f t="shared" si="1"/>
        <v>2.857142857142857</v>
      </c>
      <c r="E21" s="39"/>
      <c r="F21" s="164">
        <f t="shared" si="0"/>
        <v>15.79</v>
      </c>
      <c r="G21" s="39">
        <v>57.567</v>
      </c>
      <c r="H21" s="39"/>
      <c r="I21" s="164">
        <f t="shared" si="2"/>
        <v>57.567</v>
      </c>
      <c r="J21" s="39">
        <f t="shared" si="4"/>
        <v>36.45788473717543</v>
      </c>
      <c r="K21" s="39">
        <f t="shared" si="5"/>
      </c>
      <c r="L21" s="177" t="e">
        <f t="shared" si="3"/>
        <v>#VALUE!</v>
      </c>
    </row>
    <row r="22" spans="1:12" s="2" customFormat="1" ht="15" hidden="1">
      <c r="A22" s="163" t="s">
        <v>17</v>
      </c>
      <c r="B22" s="34">
        <v>16.23</v>
      </c>
      <c r="C22" s="39"/>
      <c r="D22" s="39">
        <f t="shared" si="1"/>
        <v>0</v>
      </c>
      <c r="E22" s="39"/>
      <c r="F22" s="164">
        <f t="shared" si="0"/>
        <v>0</v>
      </c>
      <c r="G22" s="39"/>
      <c r="H22" s="39"/>
      <c r="I22" s="164">
        <f t="shared" si="2"/>
        <v>0</v>
      </c>
      <c r="J22" s="39">
        <f t="shared" si="4"/>
      </c>
      <c r="K22" s="39">
        <f t="shared" si="5"/>
      </c>
      <c r="L22" s="58" t="e">
        <f t="shared" si="3"/>
        <v>#VALUE!</v>
      </c>
    </row>
    <row r="23" spans="1:12" s="2" customFormat="1" ht="15">
      <c r="A23" s="163" t="s">
        <v>18</v>
      </c>
      <c r="B23" s="34">
        <v>327.82</v>
      </c>
      <c r="C23" s="39">
        <v>0.665</v>
      </c>
      <c r="D23" s="39">
        <f t="shared" si="1"/>
        <v>0.20285522542858886</v>
      </c>
      <c r="E23" s="39"/>
      <c r="F23" s="164">
        <f t="shared" si="0"/>
        <v>0.665</v>
      </c>
      <c r="G23" s="39">
        <v>2.8</v>
      </c>
      <c r="H23" s="39"/>
      <c r="I23" s="164">
        <f t="shared" si="2"/>
        <v>2.8</v>
      </c>
      <c r="J23" s="39">
        <f t="shared" si="4"/>
        <v>42.10526315789473</v>
      </c>
      <c r="K23" s="39">
        <f t="shared" si="5"/>
      </c>
      <c r="L23" s="132" t="e">
        <f t="shared" si="3"/>
        <v>#VALUE!</v>
      </c>
    </row>
    <row r="24" spans="1:12" s="2" customFormat="1" ht="15" hidden="1">
      <c r="A24" s="163" t="s">
        <v>19</v>
      </c>
      <c r="B24" s="34">
        <v>12.38</v>
      </c>
      <c r="C24" s="39"/>
      <c r="D24" s="39">
        <f t="shared" si="1"/>
        <v>0</v>
      </c>
      <c r="E24" s="39"/>
      <c r="F24" s="164">
        <f t="shared" si="0"/>
        <v>0</v>
      </c>
      <c r="G24" s="39"/>
      <c r="H24" s="39"/>
      <c r="I24" s="164">
        <f t="shared" si="2"/>
        <v>0</v>
      </c>
      <c r="J24" s="39">
        <f t="shared" si="4"/>
      </c>
      <c r="K24" s="39">
        <f t="shared" si="5"/>
      </c>
      <c r="L24" s="58" t="e">
        <f t="shared" si="3"/>
        <v>#VALUE!</v>
      </c>
    </row>
    <row r="25" spans="1:12" s="2" customFormat="1" ht="15" hidden="1">
      <c r="A25" s="163"/>
      <c r="B25" s="34">
        <v>999999999</v>
      </c>
      <c r="C25" s="39"/>
      <c r="D25" s="39">
        <f t="shared" si="1"/>
        <v>0</v>
      </c>
      <c r="E25" s="39"/>
      <c r="F25" s="164"/>
      <c r="G25" s="39"/>
      <c r="H25" s="39"/>
      <c r="I25" s="164"/>
      <c r="J25" s="39">
        <f t="shared" si="4"/>
      </c>
      <c r="K25" s="39">
        <f t="shared" si="5"/>
      </c>
      <c r="L25" s="58" t="e">
        <f t="shared" si="3"/>
        <v>#VALUE!</v>
      </c>
    </row>
    <row r="26" spans="1:12" s="15" customFormat="1" ht="15.75" hidden="1">
      <c r="A26" s="161" t="s">
        <v>20</v>
      </c>
      <c r="B26" s="33">
        <v>101.68</v>
      </c>
      <c r="C26" s="33">
        <f>SUM(C27:C36)-C30</f>
        <v>0</v>
      </c>
      <c r="D26" s="33">
        <f t="shared" si="1"/>
        <v>0</v>
      </c>
      <c r="E26" s="33">
        <v>0</v>
      </c>
      <c r="F26" s="162">
        <f t="shared" si="0"/>
        <v>0</v>
      </c>
      <c r="G26" s="33">
        <f>SUM(G27:G36)-G30</f>
        <v>0</v>
      </c>
      <c r="H26" s="33">
        <v>0</v>
      </c>
      <c r="I26" s="162">
        <f t="shared" si="2"/>
        <v>0</v>
      </c>
      <c r="J26" s="38">
        <f t="shared" si="4"/>
      </c>
      <c r="K26" s="38">
        <f t="shared" si="5"/>
      </c>
      <c r="L26" s="57" t="e">
        <f t="shared" si="3"/>
        <v>#VALUE!</v>
      </c>
    </row>
    <row r="27" spans="1:12" s="2" customFormat="1" ht="15" hidden="1">
      <c r="A27" s="163" t="s">
        <v>61</v>
      </c>
      <c r="B27" s="34"/>
      <c r="C27" s="39"/>
      <c r="D27" s="39" t="e">
        <f t="shared" si="1"/>
        <v>#DIV/0!</v>
      </c>
      <c r="E27" s="39"/>
      <c r="F27" s="164">
        <f t="shared" si="0"/>
        <v>0</v>
      </c>
      <c r="G27" s="39"/>
      <c r="H27" s="39"/>
      <c r="I27" s="164">
        <f t="shared" si="2"/>
        <v>0</v>
      </c>
      <c r="J27" s="39">
        <f t="shared" si="4"/>
      </c>
      <c r="K27" s="39">
        <f t="shared" si="5"/>
      </c>
      <c r="L27" s="58" t="e">
        <f t="shared" si="3"/>
        <v>#VALUE!</v>
      </c>
    </row>
    <row r="28" spans="1:12" s="2" customFormat="1" ht="15" hidden="1">
      <c r="A28" s="163" t="s">
        <v>21</v>
      </c>
      <c r="B28" s="34">
        <v>999999999</v>
      </c>
      <c r="C28" s="39"/>
      <c r="D28" s="39">
        <f t="shared" si="1"/>
        <v>0</v>
      </c>
      <c r="E28" s="39"/>
      <c r="F28" s="164">
        <f t="shared" si="0"/>
        <v>0</v>
      </c>
      <c r="G28" s="39"/>
      <c r="H28" s="39"/>
      <c r="I28" s="164">
        <f t="shared" si="2"/>
        <v>0</v>
      </c>
      <c r="J28" s="39">
        <f t="shared" si="4"/>
      </c>
      <c r="K28" s="39">
        <f t="shared" si="5"/>
      </c>
      <c r="L28" s="58" t="e">
        <f t="shared" si="3"/>
        <v>#VALUE!</v>
      </c>
    </row>
    <row r="29" spans="1:12" s="2" customFormat="1" ht="15" hidden="1">
      <c r="A29" s="163" t="s">
        <v>22</v>
      </c>
      <c r="B29" s="34">
        <v>0.54</v>
      </c>
      <c r="C29" s="39"/>
      <c r="D29" s="39">
        <f t="shared" si="1"/>
        <v>0</v>
      </c>
      <c r="E29" s="39"/>
      <c r="F29" s="164">
        <f t="shared" si="0"/>
        <v>0</v>
      </c>
      <c r="G29" s="39"/>
      <c r="H29" s="39"/>
      <c r="I29" s="164">
        <f t="shared" si="2"/>
        <v>0</v>
      </c>
      <c r="J29" s="39">
        <f t="shared" si="4"/>
      </c>
      <c r="K29" s="39">
        <f t="shared" si="5"/>
      </c>
      <c r="L29" s="58" t="e">
        <f t="shared" si="3"/>
        <v>#VALUE!</v>
      </c>
    </row>
    <row r="30" spans="1:12" s="2" customFormat="1" ht="15" hidden="1">
      <c r="A30" s="163" t="s">
        <v>62</v>
      </c>
      <c r="B30" s="34"/>
      <c r="C30" s="39"/>
      <c r="D30" s="39" t="e">
        <f t="shared" si="1"/>
        <v>#DIV/0!</v>
      </c>
      <c r="E30" s="39"/>
      <c r="F30" s="164">
        <f t="shared" si="0"/>
        <v>0</v>
      </c>
      <c r="G30" s="39"/>
      <c r="H30" s="39"/>
      <c r="I30" s="164">
        <f t="shared" si="2"/>
        <v>0</v>
      </c>
      <c r="J30" s="39">
        <f t="shared" si="4"/>
      </c>
      <c r="K30" s="39">
        <f t="shared" si="5"/>
      </c>
      <c r="L30" s="58" t="e">
        <f t="shared" si="3"/>
        <v>#VALUE!</v>
      </c>
    </row>
    <row r="31" spans="1:12" s="2" customFormat="1" ht="15" hidden="1">
      <c r="A31" s="163" t="s">
        <v>23</v>
      </c>
      <c r="B31" s="34">
        <v>16.22</v>
      </c>
      <c r="C31" s="39"/>
      <c r="D31" s="39">
        <f t="shared" si="1"/>
        <v>0</v>
      </c>
      <c r="E31" s="39"/>
      <c r="F31" s="164">
        <f t="shared" si="0"/>
        <v>0</v>
      </c>
      <c r="G31" s="39"/>
      <c r="H31" s="39"/>
      <c r="I31" s="164">
        <f t="shared" si="2"/>
        <v>0</v>
      </c>
      <c r="J31" s="39">
        <f t="shared" si="4"/>
      </c>
      <c r="K31" s="39">
        <f t="shared" si="5"/>
      </c>
      <c r="L31" s="58" t="e">
        <f t="shared" si="3"/>
        <v>#VALUE!</v>
      </c>
    </row>
    <row r="32" spans="1:12" s="2" customFormat="1" ht="15" hidden="1">
      <c r="A32" s="163" t="s">
        <v>24</v>
      </c>
      <c r="B32" s="34">
        <v>61.47</v>
      </c>
      <c r="C32" s="39"/>
      <c r="D32" s="39">
        <f t="shared" si="1"/>
        <v>0</v>
      </c>
      <c r="E32" s="39"/>
      <c r="F32" s="164">
        <f t="shared" si="0"/>
        <v>0</v>
      </c>
      <c r="G32" s="39"/>
      <c r="H32" s="39"/>
      <c r="I32" s="164">
        <f t="shared" si="2"/>
        <v>0</v>
      </c>
      <c r="J32" s="39">
        <f t="shared" si="4"/>
      </c>
      <c r="K32" s="39">
        <f t="shared" si="5"/>
      </c>
      <c r="L32" s="58" t="e">
        <f t="shared" si="3"/>
        <v>#VALUE!</v>
      </c>
    </row>
    <row r="33" spans="1:12" s="2" customFormat="1" ht="15" hidden="1">
      <c r="A33" s="163" t="s">
        <v>25</v>
      </c>
      <c r="B33" s="34">
        <v>7.9</v>
      </c>
      <c r="C33" s="39"/>
      <c r="D33" s="39">
        <f t="shared" si="1"/>
        <v>0</v>
      </c>
      <c r="E33" s="39"/>
      <c r="F33" s="164">
        <f t="shared" si="0"/>
        <v>0</v>
      </c>
      <c r="G33" s="39"/>
      <c r="H33" s="39"/>
      <c r="I33" s="164">
        <f t="shared" si="2"/>
        <v>0</v>
      </c>
      <c r="J33" s="39">
        <f t="shared" si="4"/>
      </c>
      <c r="K33" s="39">
        <f t="shared" si="5"/>
      </c>
      <c r="L33" s="58" t="e">
        <f t="shared" si="3"/>
        <v>#VALUE!</v>
      </c>
    </row>
    <row r="34" spans="1:12" s="2" customFormat="1" ht="15" hidden="1">
      <c r="A34" s="163" t="s">
        <v>26</v>
      </c>
      <c r="B34" s="34"/>
      <c r="C34" s="39"/>
      <c r="D34" s="39" t="e">
        <f t="shared" si="1"/>
        <v>#DIV/0!</v>
      </c>
      <c r="E34" s="39"/>
      <c r="F34" s="164">
        <f t="shared" si="0"/>
        <v>0</v>
      </c>
      <c r="G34" s="39"/>
      <c r="H34" s="39"/>
      <c r="I34" s="164">
        <f t="shared" si="2"/>
        <v>0</v>
      </c>
      <c r="J34" s="39">
        <f t="shared" si="4"/>
      </c>
      <c r="K34" s="39">
        <f t="shared" si="5"/>
      </c>
      <c r="L34" s="58" t="e">
        <f t="shared" si="3"/>
        <v>#VALUE!</v>
      </c>
    </row>
    <row r="35" spans="1:12" s="2" customFormat="1" ht="15" hidden="1">
      <c r="A35" s="163" t="s">
        <v>27</v>
      </c>
      <c r="B35" s="34">
        <v>1.83</v>
      </c>
      <c r="C35" s="39"/>
      <c r="D35" s="39">
        <f t="shared" si="1"/>
        <v>0</v>
      </c>
      <c r="E35" s="39"/>
      <c r="F35" s="164">
        <f t="shared" si="0"/>
        <v>0</v>
      </c>
      <c r="G35" s="39"/>
      <c r="H35" s="39"/>
      <c r="I35" s="164">
        <f t="shared" si="2"/>
        <v>0</v>
      </c>
      <c r="J35" s="39">
        <f t="shared" si="4"/>
      </c>
      <c r="K35" s="39">
        <f t="shared" si="5"/>
      </c>
      <c r="L35" s="58" t="e">
        <f t="shared" si="3"/>
        <v>#VALUE!</v>
      </c>
    </row>
    <row r="36" spans="1:12" s="2" customFormat="1" ht="15" hidden="1">
      <c r="A36" s="163" t="s">
        <v>28</v>
      </c>
      <c r="B36" s="34">
        <v>13.71</v>
      </c>
      <c r="C36" s="39"/>
      <c r="D36" s="39">
        <f t="shared" si="1"/>
        <v>0</v>
      </c>
      <c r="E36" s="39"/>
      <c r="F36" s="164">
        <f t="shared" si="0"/>
        <v>0</v>
      </c>
      <c r="G36" s="39"/>
      <c r="H36" s="39"/>
      <c r="I36" s="164">
        <f t="shared" si="2"/>
        <v>0</v>
      </c>
      <c r="J36" s="39">
        <f t="shared" si="4"/>
      </c>
      <c r="K36" s="39">
        <f t="shared" si="5"/>
      </c>
      <c r="L36" s="58" t="e">
        <f t="shared" si="3"/>
        <v>#VALUE!</v>
      </c>
    </row>
    <row r="37" spans="1:14" s="15" customFormat="1" ht="15.75">
      <c r="A37" s="161" t="s">
        <v>93</v>
      </c>
      <c r="B37" s="33">
        <v>6138.17</v>
      </c>
      <c r="C37" s="33">
        <f>SUM(C38:C45)</f>
        <v>5117.36</v>
      </c>
      <c r="D37" s="33">
        <f>C37/B37*100</f>
        <v>83.36947331207834</v>
      </c>
      <c r="E37" s="33">
        <v>4241.9654</v>
      </c>
      <c r="F37" s="162">
        <f t="shared" si="0"/>
        <v>875.3945999999996</v>
      </c>
      <c r="G37" s="33">
        <f>SUM(G38:G45)</f>
        <v>20539.116</v>
      </c>
      <c r="H37" s="33">
        <v>19359.7863</v>
      </c>
      <c r="I37" s="162">
        <f>G37-H37</f>
        <v>1179.329700000002</v>
      </c>
      <c r="J37" s="38">
        <f t="shared" si="4"/>
        <v>40.13615614301124</v>
      </c>
      <c r="K37" s="38">
        <f t="shared" si="5"/>
        <v>45.638718081010275</v>
      </c>
      <c r="L37" s="52">
        <f>J37-K37</f>
        <v>-5.502561937999033</v>
      </c>
      <c r="M37" s="19"/>
      <c r="N37" s="19"/>
    </row>
    <row r="38" spans="1:14" s="23" customFormat="1" ht="15">
      <c r="A38" s="163" t="s">
        <v>63</v>
      </c>
      <c r="B38" s="34">
        <v>87.86</v>
      </c>
      <c r="C38" s="34">
        <v>88.5</v>
      </c>
      <c r="D38" s="34">
        <f>C38/B38*100</f>
        <v>100.72843159572047</v>
      </c>
      <c r="E38" s="34">
        <v>70.444</v>
      </c>
      <c r="F38" s="165">
        <f t="shared" si="0"/>
        <v>18.055999999999997</v>
      </c>
      <c r="G38" s="34">
        <v>405.69399999999996</v>
      </c>
      <c r="H38" s="34">
        <v>339.516</v>
      </c>
      <c r="I38" s="165">
        <f t="shared" si="2"/>
        <v>66.17799999999994</v>
      </c>
      <c r="J38" s="39">
        <f t="shared" si="4"/>
        <v>45.84112994350282</v>
      </c>
      <c r="K38" s="39">
        <f t="shared" si="5"/>
        <v>48.19658168190336</v>
      </c>
      <c r="L38" s="54">
        <f aca="true" t="shared" si="6" ref="L38:L101">J38-K38</f>
        <v>-2.3554517384005393</v>
      </c>
      <c r="M38" s="2"/>
      <c r="N38" s="2"/>
    </row>
    <row r="39" spans="1:12" s="2" customFormat="1" ht="15">
      <c r="A39" s="163" t="s">
        <v>67</v>
      </c>
      <c r="B39" s="34">
        <v>202.89</v>
      </c>
      <c r="C39" s="34">
        <v>172.7</v>
      </c>
      <c r="D39" s="34">
        <f aca="true" t="shared" si="7" ref="D39:D45">C39/B39*100</f>
        <v>85.12001577209325</v>
      </c>
      <c r="E39" s="34">
        <v>145</v>
      </c>
      <c r="F39" s="165">
        <f t="shared" si="0"/>
        <v>27.69999999999999</v>
      </c>
      <c r="G39" s="34">
        <v>372.5</v>
      </c>
      <c r="H39" s="34">
        <v>410.3</v>
      </c>
      <c r="I39" s="165">
        <f t="shared" si="2"/>
        <v>-37.80000000000001</v>
      </c>
      <c r="J39" s="39">
        <f t="shared" si="4"/>
        <v>21.56919513607412</v>
      </c>
      <c r="K39" s="39">
        <f t="shared" si="5"/>
        <v>28.296551724137935</v>
      </c>
      <c r="L39" s="54">
        <f t="shared" si="6"/>
        <v>-6.727356588063813</v>
      </c>
    </row>
    <row r="40" spans="1:12" s="5" customFormat="1" ht="15">
      <c r="A40" s="166" t="s">
        <v>100</v>
      </c>
      <c r="B40" s="36">
        <v>278.04</v>
      </c>
      <c r="C40" s="36">
        <v>278.04</v>
      </c>
      <c r="D40" s="34">
        <f t="shared" si="7"/>
        <v>100</v>
      </c>
      <c r="E40" s="36">
        <v>256.2214</v>
      </c>
      <c r="F40" s="36">
        <f>C40-E40</f>
        <v>21.818600000000004</v>
      </c>
      <c r="G40" s="36">
        <v>490.9</v>
      </c>
      <c r="H40" s="36">
        <v>836.3703</v>
      </c>
      <c r="I40" s="36">
        <f>G40-H40</f>
        <v>-345.47030000000007</v>
      </c>
      <c r="J40" s="39">
        <f t="shared" si="4"/>
        <v>17.65573298805927</v>
      </c>
      <c r="K40" s="39">
        <f t="shared" si="5"/>
        <v>32.642484195309216</v>
      </c>
      <c r="L40" s="56">
        <f>J40-K40</f>
        <v>-14.986751207249945</v>
      </c>
    </row>
    <row r="41" spans="1:12" s="2" customFormat="1" ht="15">
      <c r="A41" s="163" t="s">
        <v>30</v>
      </c>
      <c r="B41" s="34">
        <v>1463.06</v>
      </c>
      <c r="C41" s="34">
        <v>1445.1</v>
      </c>
      <c r="D41" s="34">
        <f t="shared" si="7"/>
        <v>98.77243585362186</v>
      </c>
      <c r="E41" s="34">
        <v>1343.9</v>
      </c>
      <c r="F41" s="165">
        <f t="shared" si="0"/>
        <v>101.19999999999982</v>
      </c>
      <c r="G41" s="34">
        <v>9267.6</v>
      </c>
      <c r="H41" s="34">
        <v>8637.1</v>
      </c>
      <c r="I41" s="165">
        <f t="shared" si="2"/>
        <v>630.5</v>
      </c>
      <c r="J41" s="39">
        <f t="shared" si="4"/>
        <v>64.13120199294167</v>
      </c>
      <c r="K41" s="39">
        <f t="shared" si="5"/>
        <v>64.26891881836445</v>
      </c>
      <c r="L41" s="54">
        <f t="shared" si="6"/>
        <v>-0.1377168254227854</v>
      </c>
    </row>
    <row r="42" spans="1:12" s="2" customFormat="1" ht="15">
      <c r="A42" s="163" t="s">
        <v>31</v>
      </c>
      <c r="B42" s="34">
        <v>3.95</v>
      </c>
      <c r="C42" s="34">
        <v>0.62</v>
      </c>
      <c r="D42" s="34">
        <f t="shared" si="7"/>
        <v>15.69620253164557</v>
      </c>
      <c r="E42" s="34"/>
      <c r="F42" s="164">
        <f t="shared" si="0"/>
        <v>0.62</v>
      </c>
      <c r="G42" s="39">
        <v>1.022</v>
      </c>
      <c r="H42" s="39"/>
      <c r="I42" s="164">
        <f>G42-H42</f>
        <v>1.022</v>
      </c>
      <c r="J42" s="39">
        <f t="shared" si="4"/>
        <v>16.483870967741936</v>
      </c>
      <c r="K42" s="39">
        <f t="shared" si="5"/>
      </c>
      <c r="L42" s="132" t="e">
        <f t="shared" si="6"/>
        <v>#VALUE!</v>
      </c>
    </row>
    <row r="43" spans="1:12" s="2" customFormat="1" ht="15">
      <c r="A43" s="163" t="s">
        <v>32</v>
      </c>
      <c r="B43" s="34">
        <v>1483.06</v>
      </c>
      <c r="C43" s="34">
        <v>807.7</v>
      </c>
      <c r="D43" s="34">
        <f t="shared" si="7"/>
        <v>54.4617210362359</v>
      </c>
      <c r="E43" s="34">
        <v>609.2</v>
      </c>
      <c r="F43" s="164">
        <f t="shared" si="0"/>
        <v>198.5</v>
      </c>
      <c r="G43" s="39">
        <v>1861.2</v>
      </c>
      <c r="H43" s="39">
        <v>1896.2</v>
      </c>
      <c r="I43" s="164">
        <f t="shared" si="2"/>
        <v>-35</v>
      </c>
      <c r="J43" s="39">
        <f t="shared" si="4"/>
        <v>23.04320911229417</v>
      </c>
      <c r="K43" s="39">
        <f t="shared" si="5"/>
        <v>31.126066973079446</v>
      </c>
      <c r="L43" s="58">
        <f t="shared" si="6"/>
        <v>-8.082857860785275</v>
      </c>
    </row>
    <row r="44" spans="1:12" s="2" customFormat="1" ht="15">
      <c r="A44" s="163" t="s">
        <v>33</v>
      </c>
      <c r="B44" s="34">
        <v>2618.96</v>
      </c>
      <c r="C44" s="34">
        <v>2324.7</v>
      </c>
      <c r="D44" s="34">
        <f t="shared" si="7"/>
        <v>88.76424229465131</v>
      </c>
      <c r="E44" s="34">
        <v>1817.2</v>
      </c>
      <c r="F44" s="164">
        <f t="shared" si="0"/>
        <v>507.4999999999998</v>
      </c>
      <c r="G44" s="39">
        <v>8140.2</v>
      </c>
      <c r="H44" s="39">
        <v>7240.3</v>
      </c>
      <c r="I44" s="164">
        <f t="shared" si="2"/>
        <v>899.8999999999996</v>
      </c>
      <c r="J44" s="39">
        <f t="shared" si="4"/>
        <v>35.01613111369209</v>
      </c>
      <c r="K44" s="39">
        <f t="shared" si="5"/>
        <v>39.84316530926701</v>
      </c>
      <c r="L44" s="58">
        <f t="shared" si="6"/>
        <v>-4.827034195574917</v>
      </c>
    </row>
    <row r="45" spans="1:12" s="2" customFormat="1" ht="15" hidden="1">
      <c r="A45" s="163" t="s">
        <v>101</v>
      </c>
      <c r="B45" s="34">
        <v>999999999</v>
      </c>
      <c r="C45" s="34"/>
      <c r="D45" s="34">
        <f t="shared" si="7"/>
        <v>0</v>
      </c>
      <c r="E45" s="34"/>
      <c r="F45" s="164">
        <f t="shared" si="0"/>
        <v>0</v>
      </c>
      <c r="G45" s="39"/>
      <c r="H45" s="39"/>
      <c r="I45" s="164"/>
      <c r="J45" s="39">
        <f t="shared" si="4"/>
      </c>
      <c r="K45" s="39">
        <f t="shared" si="5"/>
      </c>
      <c r="L45" s="58" t="e">
        <f>J45-K45</f>
        <v>#VALUE!</v>
      </c>
    </row>
    <row r="46" spans="1:12" s="15" customFormat="1" ht="15.75">
      <c r="A46" s="161" t="s">
        <v>98</v>
      </c>
      <c r="B46" s="33">
        <v>2082.66</v>
      </c>
      <c r="C46" s="37">
        <f>SUM(C47:C53)</f>
        <v>1753.3200000000002</v>
      </c>
      <c r="D46" s="38">
        <f>C46/B46*100</f>
        <v>84.18656909913285</v>
      </c>
      <c r="E46" s="37">
        <v>1315.012</v>
      </c>
      <c r="F46" s="162">
        <f t="shared" si="0"/>
        <v>438.3080000000002</v>
      </c>
      <c r="G46" s="37">
        <f>SUM(G47:G53)</f>
        <v>6397.469</v>
      </c>
      <c r="H46" s="37">
        <v>5655.072</v>
      </c>
      <c r="I46" s="162">
        <f>G46-H46</f>
        <v>742.3969999999999</v>
      </c>
      <c r="J46" s="38">
        <f t="shared" si="4"/>
        <v>36.4877432528004</v>
      </c>
      <c r="K46" s="38">
        <f t="shared" si="5"/>
        <v>43.00395737833571</v>
      </c>
      <c r="L46" s="57">
        <f t="shared" si="6"/>
        <v>-6.516214125535313</v>
      </c>
    </row>
    <row r="47" spans="1:14" s="2" customFormat="1" ht="15" hidden="1">
      <c r="A47" s="163" t="s">
        <v>64</v>
      </c>
      <c r="B47" s="34">
        <v>75.87</v>
      </c>
      <c r="C47" s="34"/>
      <c r="D47" s="34">
        <f>C47/B47*100</f>
        <v>0</v>
      </c>
      <c r="E47" s="34">
        <v>47</v>
      </c>
      <c r="F47" s="165">
        <f t="shared" si="0"/>
        <v>-47</v>
      </c>
      <c r="G47" s="34"/>
      <c r="H47" s="34">
        <v>118.4</v>
      </c>
      <c r="I47" s="165">
        <f t="shared" si="2"/>
        <v>-118.4</v>
      </c>
      <c r="J47" s="39">
        <f t="shared" si="4"/>
      </c>
      <c r="K47" s="39">
        <f t="shared" si="5"/>
        <v>25.19148936170213</v>
      </c>
      <c r="L47" s="58" t="e">
        <f t="shared" si="6"/>
        <v>#VALUE!</v>
      </c>
      <c r="N47" s="2">
        <f>M47*C47/10</f>
        <v>0</v>
      </c>
    </row>
    <row r="48" spans="1:12" s="2" customFormat="1" ht="15">
      <c r="A48" s="163" t="s">
        <v>65</v>
      </c>
      <c r="B48" s="34">
        <v>16.08</v>
      </c>
      <c r="C48" s="34">
        <v>10.4</v>
      </c>
      <c r="D48" s="34">
        <f aca="true" t="shared" si="8" ref="D48:D53">C48/B48*100</f>
        <v>64.6766169154229</v>
      </c>
      <c r="E48" s="34">
        <v>9</v>
      </c>
      <c r="F48" s="165">
        <f t="shared" si="0"/>
        <v>1.4000000000000004</v>
      </c>
      <c r="G48" s="34">
        <v>27.2</v>
      </c>
      <c r="H48" s="34">
        <v>25.3</v>
      </c>
      <c r="I48" s="165">
        <f t="shared" si="2"/>
        <v>1.8999999999999986</v>
      </c>
      <c r="J48" s="39">
        <f t="shared" si="4"/>
        <v>26.153846153846153</v>
      </c>
      <c r="K48" s="39">
        <f t="shared" si="5"/>
        <v>28.111111111111114</v>
      </c>
      <c r="L48" s="58">
        <f t="shared" si="6"/>
        <v>-1.957264957264961</v>
      </c>
    </row>
    <row r="49" spans="1:12" s="2" customFormat="1" ht="15">
      <c r="A49" s="163" t="s">
        <v>66</v>
      </c>
      <c r="B49" s="34">
        <v>39.95</v>
      </c>
      <c r="C49" s="34">
        <v>26.2</v>
      </c>
      <c r="D49" s="34">
        <f t="shared" si="8"/>
        <v>65.58197747183979</v>
      </c>
      <c r="E49" s="34">
        <v>19.2</v>
      </c>
      <c r="F49" s="165">
        <f t="shared" si="0"/>
        <v>7</v>
      </c>
      <c r="G49" s="34">
        <v>98.7</v>
      </c>
      <c r="H49" s="34">
        <v>69.2</v>
      </c>
      <c r="I49" s="165">
        <f>G49-H49</f>
        <v>29.5</v>
      </c>
      <c r="J49" s="39">
        <f t="shared" si="4"/>
        <v>37.67175572519084</v>
      </c>
      <c r="K49" s="39">
        <f t="shared" si="5"/>
        <v>36.04166666666667</v>
      </c>
      <c r="L49" s="58">
        <f t="shared" si="6"/>
        <v>1.6300890585241703</v>
      </c>
    </row>
    <row r="50" spans="1:12" s="2" customFormat="1" ht="15">
      <c r="A50" s="163" t="s">
        <v>29</v>
      </c>
      <c r="B50" s="34">
        <v>17.79</v>
      </c>
      <c r="C50" s="34">
        <v>6.412</v>
      </c>
      <c r="D50" s="34">
        <f t="shared" si="8"/>
        <v>36.04272062956718</v>
      </c>
      <c r="E50" s="34">
        <v>1.18</v>
      </c>
      <c r="F50" s="165">
        <f t="shared" si="0"/>
        <v>5.232</v>
      </c>
      <c r="G50" s="34">
        <v>38.784</v>
      </c>
      <c r="H50" s="34">
        <v>5.049</v>
      </c>
      <c r="I50" s="165">
        <f>G50-H50</f>
        <v>33.735</v>
      </c>
      <c r="J50" s="39">
        <f t="shared" si="4"/>
        <v>60.4865876481597</v>
      </c>
      <c r="K50" s="39">
        <f t="shared" si="5"/>
        <v>42.788135593220346</v>
      </c>
      <c r="L50" s="58">
        <f t="shared" si="6"/>
        <v>17.698452054939352</v>
      </c>
    </row>
    <row r="51" spans="1:12" s="2" customFormat="1" ht="15">
      <c r="A51" s="163" t="s">
        <v>68</v>
      </c>
      <c r="B51" s="34">
        <v>31.39</v>
      </c>
      <c r="C51" s="34">
        <v>26.4</v>
      </c>
      <c r="D51" s="34">
        <f t="shared" si="8"/>
        <v>84.10321758521822</v>
      </c>
      <c r="E51" s="34">
        <v>21</v>
      </c>
      <c r="F51" s="165">
        <f t="shared" si="0"/>
        <v>5.399999999999999</v>
      </c>
      <c r="G51" s="34">
        <v>90.9</v>
      </c>
      <c r="H51" s="34">
        <v>76.7</v>
      </c>
      <c r="I51" s="165">
        <f>G51-H51</f>
        <v>14.200000000000003</v>
      </c>
      <c r="J51" s="39">
        <f t="shared" si="4"/>
        <v>34.43181818181819</v>
      </c>
      <c r="K51" s="39">
        <f t="shared" si="5"/>
        <v>36.523809523809526</v>
      </c>
      <c r="L51" s="58">
        <f t="shared" si="6"/>
        <v>-2.0919913419913385</v>
      </c>
    </row>
    <row r="52" spans="1:12" s="2" customFormat="1" ht="15">
      <c r="A52" s="163" t="s">
        <v>69</v>
      </c>
      <c r="B52" s="34">
        <v>88.12</v>
      </c>
      <c r="C52" s="34">
        <v>70.208</v>
      </c>
      <c r="D52" s="34">
        <f t="shared" si="8"/>
        <v>79.67317294598274</v>
      </c>
      <c r="E52" s="34">
        <v>73.832</v>
      </c>
      <c r="F52" s="165">
        <f t="shared" si="0"/>
        <v>-3.6239999999999952</v>
      </c>
      <c r="G52" s="34">
        <v>179.485</v>
      </c>
      <c r="H52" s="34">
        <v>222.523</v>
      </c>
      <c r="I52" s="165">
        <f>G52-H52</f>
        <v>-43.03799999999998</v>
      </c>
      <c r="J52" s="39">
        <f t="shared" si="4"/>
        <v>25.564750455788516</v>
      </c>
      <c r="K52" s="39">
        <f t="shared" si="5"/>
        <v>30.13909957741901</v>
      </c>
      <c r="L52" s="58">
        <f t="shared" si="6"/>
        <v>-4.574349121630494</v>
      </c>
    </row>
    <row r="53" spans="1:18" s="2" customFormat="1" ht="15">
      <c r="A53" s="163" t="s">
        <v>95</v>
      </c>
      <c r="B53" s="34">
        <v>1813.46</v>
      </c>
      <c r="C53" s="34">
        <v>1613.7</v>
      </c>
      <c r="D53" s="34">
        <f t="shared" si="8"/>
        <v>88.98459298798981</v>
      </c>
      <c r="E53" s="34">
        <v>1143.8</v>
      </c>
      <c r="F53" s="165">
        <f t="shared" si="0"/>
        <v>469.9000000000001</v>
      </c>
      <c r="G53" s="34">
        <v>5962.4</v>
      </c>
      <c r="H53" s="34">
        <v>5137.9</v>
      </c>
      <c r="I53" s="165">
        <f>G53-H53</f>
        <v>824.5</v>
      </c>
      <c r="J53" s="39">
        <f t="shared" si="4"/>
        <v>36.94862737807523</v>
      </c>
      <c r="K53" s="39">
        <f t="shared" si="5"/>
        <v>44.919566357754846</v>
      </c>
      <c r="L53" s="58">
        <f>J53-K53</f>
        <v>-7.970938979679616</v>
      </c>
      <c r="R53" s="2" t="s">
        <v>119</v>
      </c>
    </row>
    <row r="54" spans="1:12" s="15" customFormat="1" ht="15.75">
      <c r="A54" s="167" t="s">
        <v>34</v>
      </c>
      <c r="B54" s="33">
        <v>6717.09</v>
      </c>
      <c r="C54" s="38">
        <f>SUM(C55:C68)</f>
        <v>434.352</v>
      </c>
      <c r="D54" s="33">
        <f aca="true" t="shared" si="9" ref="D54:D103">C54/B54*100</f>
        <v>6.466371598415385</v>
      </c>
      <c r="E54" s="38">
        <v>149.9</v>
      </c>
      <c r="F54" s="33">
        <f t="shared" si="0"/>
        <v>284.452</v>
      </c>
      <c r="G54" s="38">
        <f>SUM(G55:G68)</f>
        <v>784.2090000000001</v>
      </c>
      <c r="H54" s="38">
        <v>450.79999999999995</v>
      </c>
      <c r="I54" s="38">
        <f>SUM(I55:I68)</f>
        <v>333.40900000000005</v>
      </c>
      <c r="J54" s="38">
        <f t="shared" si="4"/>
        <v>18.05468836335507</v>
      </c>
      <c r="K54" s="38">
        <f t="shared" si="5"/>
        <v>30.073382254836552</v>
      </c>
      <c r="L54" s="88">
        <f t="shared" si="6"/>
        <v>-12.018693891481483</v>
      </c>
    </row>
    <row r="55" spans="1:14" s="23" customFormat="1" ht="15" hidden="1">
      <c r="A55" s="169" t="s">
        <v>70</v>
      </c>
      <c r="B55" s="34">
        <v>790.29</v>
      </c>
      <c r="C55" s="39"/>
      <c r="D55" s="34">
        <f t="shared" si="9"/>
        <v>0</v>
      </c>
      <c r="E55" s="39"/>
      <c r="F55" s="165">
        <f t="shared" si="0"/>
        <v>0</v>
      </c>
      <c r="G55" s="39"/>
      <c r="H55" s="39"/>
      <c r="I55" s="34">
        <f t="shared" si="2"/>
        <v>0</v>
      </c>
      <c r="J55" s="39">
        <f t="shared" si="4"/>
      </c>
      <c r="K55" s="39">
        <f t="shared" si="5"/>
      </c>
      <c r="L55" s="89" t="e">
        <f t="shared" si="6"/>
        <v>#VALUE!</v>
      </c>
      <c r="M55" s="2"/>
      <c r="N55" s="2"/>
    </row>
    <row r="56" spans="1:12" s="2" customFormat="1" ht="15" hidden="1">
      <c r="A56" s="169" t="s">
        <v>71</v>
      </c>
      <c r="B56" s="34">
        <v>41.43</v>
      </c>
      <c r="C56" s="39"/>
      <c r="D56" s="34">
        <f t="shared" si="9"/>
        <v>0</v>
      </c>
      <c r="E56" s="39"/>
      <c r="F56" s="165">
        <f t="shared" si="0"/>
        <v>0</v>
      </c>
      <c r="G56" s="39"/>
      <c r="H56" s="39"/>
      <c r="I56" s="34">
        <f t="shared" si="2"/>
        <v>0</v>
      </c>
      <c r="J56" s="39">
        <f t="shared" si="4"/>
      </c>
      <c r="K56" s="39">
        <f t="shared" si="5"/>
      </c>
      <c r="L56" s="89" t="e">
        <f t="shared" si="6"/>
        <v>#VALUE!</v>
      </c>
    </row>
    <row r="57" spans="1:12" s="2" customFormat="1" ht="15">
      <c r="A57" s="169" t="s">
        <v>72</v>
      </c>
      <c r="B57" s="34">
        <v>209.35</v>
      </c>
      <c r="C57" s="39">
        <v>4.182</v>
      </c>
      <c r="D57" s="34">
        <f t="shared" si="9"/>
        <v>1.997611655123</v>
      </c>
      <c r="E57" s="39"/>
      <c r="F57" s="165">
        <f t="shared" si="0"/>
        <v>4.182</v>
      </c>
      <c r="G57" s="39">
        <v>13.365</v>
      </c>
      <c r="H57" s="39"/>
      <c r="I57" s="34">
        <f t="shared" si="2"/>
        <v>13.365</v>
      </c>
      <c r="J57" s="39">
        <f t="shared" si="4"/>
        <v>31.958393113342897</v>
      </c>
      <c r="K57" s="39">
        <f t="shared" si="5"/>
      </c>
      <c r="L57" s="141" t="e">
        <f t="shared" si="6"/>
        <v>#VALUE!</v>
      </c>
    </row>
    <row r="58" spans="1:12" s="2" customFormat="1" ht="15">
      <c r="A58" s="169" t="s">
        <v>73</v>
      </c>
      <c r="B58" s="34">
        <v>718.98</v>
      </c>
      <c r="C58" s="39">
        <v>5.7</v>
      </c>
      <c r="D58" s="34">
        <f t="shared" si="9"/>
        <v>0.7927897855295001</v>
      </c>
      <c r="E58" s="39"/>
      <c r="F58" s="165">
        <f t="shared" si="0"/>
        <v>5.7</v>
      </c>
      <c r="G58" s="39">
        <v>19.7</v>
      </c>
      <c r="H58" s="39"/>
      <c r="I58" s="34">
        <f t="shared" si="2"/>
        <v>19.7</v>
      </c>
      <c r="J58" s="39">
        <f t="shared" si="4"/>
        <v>34.561403508771924</v>
      </c>
      <c r="K58" s="39">
        <f t="shared" si="5"/>
      </c>
      <c r="L58" s="141" t="e">
        <f t="shared" si="6"/>
        <v>#VALUE!</v>
      </c>
    </row>
    <row r="59" spans="1:12" s="2" customFormat="1" ht="15" hidden="1">
      <c r="A59" s="169" t="s">
        <v>74</v>
      </c>
      <c r="B59" s="34">
        <v>82.27</v>
      </c>
      <c r="C59" s="39"/>
      <c r="D59" s="34">
        <f t="shared" si="9"/>
        <v>0</v>
      </c>
      <c r="E59" s="39"/>
      <c r="F59" s="165">
        <f t="shared" si="0"/>
        <v>0</v>
      </c>
      <c r="G59" s="39"/>
      <c r="H59" s="39"/>
      <c r="I59" s="34">
        <f t="shared" si="2"/>
        <v>0</v>
      </c>
      <c r="J59" s="39">
        <f t="shared" si="4"/>
      </c>
      <c r="K59" s="39">
        <f t="shared" si="5"/>
      </c>
      <c r="L59" s="141" t="e">
        <f t="shared" si="6"/>
        <v>#VALUE!</v>
      </c>
    </row>
    <row r="60" spans="1:12" s="2" customFormat="1" ht="15">
      <c r="A60" s="169" t="s">
        <v>35</v>
      </c>
      <c r="B60" s="34">
        <v>133.96</v>
      </c>
      <c r="C60" s="39">
        <v>0.3</v>
      </c>
      <c r="D60" s="34">
        <f t="shared" si="9"/>
        <v>0.22394744699910418</v>
      </c>
      <c r="E60" s="39"/>
      <c r="F60" s="165">
        <f t="shared" si="0"/>
        <v>0.3</v>
      </c>
      <c r="G60" s="39">
        <v>0.9</v>
      </c>
      <c r="H60" s="39"/>
      <c r="I60" s="34">
        <f t="shared" si="2"/>
        <v>0.9</v>
      </c>
      <c r="J60" s="39">
        <f t="shared" si="4"/>
        <v>30</v>
      </c>
      <c r="K60" s="39">
        <f t="shared" si="5"/>
      </c>
      <c r="L60" s="141" t="e">
        <f t="shared" si="6"/>
        <v>#VALUE!</v>
      </c>
    </row>
    <row r="61" spans="1:12" s="2" customFormat="1" ht="15" hidden="1">
      <c r="A61" s="169" t="s">
        <v>94</v>
      </c>
      <c r="B61" s="34">
        <v>97.03</v>
      </c>
      <c r="C61" s="39"/>
      <c r="D61" s="34">
        <f>C61/B61*100</f>
        <v>0</v>
      </c>
      <c r="E61" s="39"/>
      <c r="F61" s="165">
        <f>C61-E61</f>
        <v>0</v>
      </c>
      <c r="G61" s="39"/>
      <c r="H61" s="39"/>
      <c r="I61" s="34">
        <f>G61-H61</f>
        <v>0</v>
      </c>
      <c r="J61" s="39">
        <f t="shared" si="4"/>
      </c>
      <c r="K61" s="39">
        <f t="shared" si="5"/>
      </c>
      <c r="L61" s="141" t="e">
        <f>J61-K61</f>
        <v>#VALUE!</v>
      </c>
    </row>
    <row r="62" spans="1:12" s="2" customFormat="1" ht="15" hidden="1">
      <c r="A62" s="169" t="s">
        <v>36</v>
      </c>
      <c r="B62" s="34">
        <v>74.52</v>
      </c>
      <c r="C62" s="39"/>
      <c r="D62" s="34">
        <f t="shared" si="9"/>
        <v>0</v>
      </c>
      <c r="E62" s="39"/>
      <c r="F62" s="165">
        <f t="shared" si="0"/>
        <v>0</v>
      </c>
      <c r="G62" s="39"/>
      <c r="H62" s="39"/>
      <c r="I62" s="34">
        <f t="shared" si="2"/>
        <v>0</v>
      </c>
      <c r="J62" s="39">
        <f t="shared" si="4"/>
      </c>
      <c r="K62" s="39">
        <f t="shared" si="5"/>
      </c>
      <c r="L62" s="141" t="e">
        <f t="shared" si="6"/>
        <v>#VALUE!</v>
      </c>
    </row>
    <row r="63" spans="1:12" s="2" customFormat="1" ht="15" hidden="1">
      <c r="A63" s="169" t="s">
        <v>75</v>
      </c>
      <c r="B63" s="34">
        <v>283.6</v>
      </c>
      <c r="C63" s="39"/>
      <c r="D63" s="34">
        <f t="shared" si="9"/>
        <v>0</v>
      </c>
      <c r="E63" s="39"/>
      <c r="F63" s="165">
        <f t="shared" si="0"/>
        <v>0</v>
      </c>
      <c r="G63" s="39"/>
      <c r="H63" s="39"/>
      <c r="I63" s="34">
        <f t="shared" si="2"/>
        <v>0</v>
      </c>
      <c r="J63" s="39">
        <f t="shared" si="4"/>
      </c>
      <c r="K63" s="39">
        <f t="shared" si="5"/>
      </c>
      <c r="L63" s="141" t="e">
        <f t="shared" si="6"/>
        <v>#VALUE!</v>
      </c>
    </row>
    <row r="64" spans="1:12" s="2" customFormat="1" ht="15">
      <c r="A64" s="169" t="s">
        <v>37</v>
      </c>
      <c r="B64" s="34">
        <v>1680.93</v>
      </c>
      <c r="C64" s="39">
        <v>36.6</v>
      </c>
      <c r="D64" s="34">
        <f t="shared" si="9"/>
        <v>2.1773661009084258</v>
      </c>
      <c r="E64" s="39">
        <v>6.5</v>
      </c>
      <c r="F64" s="165">
        <f t="shared" si="0"/>
        <v>30.1</v>
      </c>
      <c r="G64" s="39">
        <v>66.9</v>
      </c>
      <c r="H64" s="39">
        <v>14.9</v>
      </c>
      <c r="I64" s="34">
        <f t="shared" si="2"/>
        <v>52.00000000000001</v>
      </c>
      <c r="J64" s="39">
        <f t="shared" si="4"/>
        <v>18.278688524590166</v>
      </c>
      <c r="K64" s="39">
        <f t="shared" si="5"/>
        <v>22.92307692307692</v>
      </c>
      <c r="L64" s="141">
        <f t="shared" si="6"/>
        <v>-4.644388398486754</v>
      </c>
    </row>
    <row r="65" spans="1:12" s="2" customFormat="1" ht="15" hidden="1">
      <c r="A65" s="169" t="s">
        <v>38</v>
      </c>
      <c r="B65" s="34">
        <v>461.54</v>
      </c>
      <c r="C65" s="39"/>
      <c r="D65" s="34">
        <f t="shared" si="9"/>
        <v>0</v>
      </c>
      <c r="E65" s="39"/>
      <c r="F65" s="165">
        <f t="shared" si="0"/>
        <v>0</v>
      </c>
      <c r="G65" s="39"/>
      <c r="H65" s="39"/>
      <c r="I65" s="34">
        <f t="shared" si="2"/>
        <v>0</v>
      </c>
      <c r="J65" s="39">
        <f t="shared" si="4"/>
      </c>
      <c r="K65" s="39">
        <f t="shared" si="5"/>
      </c>
      <c r="L65" s="89" t="e">
        <f t="shared" si="6"/>
        <v>#VALUE!</v>
      </c>
    </row>
    <row r="66" spans="1:12" s="2" customFormat="1" ht="15">
      <c r="A66" s="163" t="s">
        <v>39</v>
      </c>
      <c r="B66" s="34">
        <v>485.77</v>
      </c>
      <c r="C66" s="39">
        <v>28.8</v>
      </c>
      <c r="D66" s="34">
        <f t="shared" si="9"/>
        <v>5.928731704304506</v>
      </c>
      <c r="E66" s="39"/>
      <c r="F66" s="165">
        <f t="shared" si="0"/>
        <v>28.8</v>
      </c>
      <c r="G66" s="39">
        <v>66.3</v>
      </c>
      <c r="H66" s="39"/>
      <c r="I66" s="34">
        <f t="shared" si="2"/>
        <v>66.3</v>
      </c>
      <c r="J66" s="39">
        <f t="shared" si="4"/>
        <v>23.02083333333333</v>
      </c>
      <c r="K66" s="39">
        <f t="shared" si="5"/>
      </c>
      <c r="L66" s="141" t="e">
        <f t="shared" si="6"/>
        <v>#VALUE!</v>
      </c>
    </row>
    <row r="67" spans="1:12" s="2" customFormat="1" ht="15">
      <c r="A67" s="163" t="s">
        <v>40</v>
      </c>
      <c r="B67" s="34">
        <v>1269.88</v>
      </c>
      <c r="C67" s="34">
        <v>350.7</v>
      </c>
      <c r="D67" s="34">
        <f t="shared" si="9"/>
        <v>27.616782688128012</v>
      </c>
      <c r="E67" s="34">
        <v>143.4</v>
      </c>
      <c r="F67" s="34">
        <f t="shared" si="0"/>
        <v>207.29999999999998</v>
      </c>
      <c r="G67" s="34">
        <v>594.2</v>
      </c>
      <c r="H67" s="34">
        <v>435.9</v>
      </c>
      <c r="I67" s="34">
        <f t="shared" si="2"/>
        <v>158.30000000000007</v>
      </c>
      <c r="J67" s="39">
        <f t="shared" si="4"/>
        <v>16.943256344453953</v>
      </c>
      <c r="K67" s="39">
        <f t="shared" si="5"/>
        <v>30.39748953974895</v>
      </c>
      <c r="L67" s="89">
        <f t="shared" si="6"/>
        <v>-13.454233195294997</v>
      </c>
    </row>
    <row r="68" spans="1:12" s="2" customFormat="1" ht="15">
      <c r="A68" s="170" t="s">
        <v>41</v>
      </c>
      <c r="B68" s="91">
        <v>387.54</v>
      </c>
      <c r="C68" s="42">
        <v>8.07</v>
      </c>
      <c r="D68" s="91">
        <f t="shared" si="9"/>
        <v>2.0823656912834805</v>
      </c>
      <c r="E68" s="42"/>
      <c r="F68" s="174">
        <f t="shared" si="0"/>
        <v>8.07</v>
      </c>
      <c r="G68" s="42">
        <v>22.844</v>
      </c>
      <c r="H68" s="42"/>
      <c r="I68" s="91">
        <f t="shared" si="2"/>
        <v>22.844</v>
      </c>
      <c r="J68" s="42">
        <f t="shared" si="4"/>
        <v>28.30731102850062</v>
      </c>
      <c r="K68" s="42">
        <f t="shared" si="5"/>
      </c>
      <c r="L68" s="171" t="e">
        <f t="shared" si="6"/>
        <v>#VALUE!</v>
      </c>
    </row>
    <row r="69" spans="1:12" s="15" customFormat="1" ht="15.75" hidden="1">
      <c r="A69" s="172" t="s">
        <v>76</v>
      </c>
      <c r="B69" s="151">
        <v>2206.14</v>
      </c>
      <c r="C69" s="152">
        <f>SUM(C70:C75)-C73-C74</f>
        <v>0</v>
      </c>
      <c r="D69" s="153">
        <f t="shared" si="9"/>
        <v>0</v>
      </c>
      <c r="E69" s="154">
        <v>0</v>
      </c>
      <c r="F69" s="155">
        <f t="shared" si="0"/>
        <v>0</v>
      </c>
      <c r="G69" s="152">
        <f>SUM(G70:G75)-G73-G74</f>
        <v>0</v>
      </c>
      <c r="H69" s="154">
        <v>0</v>
      </c>
      <c r="I69" s="156">
        <f t="shared" si="2"/>
        <v>0</v>
      </c>
      <c r="J69" s="152">
        <f t="shared" si="4"/>
      </c>
      <c r="K69" s="154">
        <f t="shared" si="5"/>
      </c>
      <c r="L69" s="173" t="e">
        <f t="shared" si="6"/>
        <v>#VALUE!</v>
      </c>
    </row>
    <row r="70" spans="1:12" s="2" customFormat="1" ht="15" hidden="1">
      <c r="A70" s="68" t="s">
        <v>77</v>
      </c>
      <c r="B70" s="79">
        <v>789.7</v>
      </c>
      <c r="C70" s="31"/>
      <c r="D70" s="18">
        <f t="shared" si="9"/>
        <v>0</v>
      </c>
      <c r="E70" s="39"/>
      <c r="F70" s="70">
        <f t="shared" si="0"/>
        <v>0</v>
      </c>
      <c r="G70" s="31"/>
      <c r="H70" s="39"/>
      <c r="I70" s="20">
        <f t="shared" si="2"/>
        <v>0</v>
      </c>
      <c r="J70" s="31">
        <f t="shared" si="4"/>
      </c>
      <c r="K70" s="39">
        <f t="shared" si="5"/>
      </c>
      <c r="L70" s="20" t="e">
        <f t="shared" si="6"/>
        <v>#VALUE!</v>
      </c>
    </row>
    <row r="71" spans="1:12" s="2" customFormat="1" ht="15" hidden="1">
      <c r="A71" s="68" t="s">
        <v>42</v>
      </c>
      <c r="B71" s="79">
        <v>141.6</v>
      </c>
      <c r="C71" s="31"/>
      <c r="D71" s="18">
        <f t="shared" si="9"/>
        <v>0</v>
      </c>
      <c r="E71" s="39"/>
      <c r="F71" s="70">
        <f t="shared" si="0"/>
        <v>0</v>
      </c>
      <c r="G71" s="31"/>
      <c r="H71" s="39"/>
      <c r="I71" s="20">
        <f aca="true" t="shared" si="10" ref="I71:I103">G71-H71</f>
        <v>0</v>
      </c>
      <c r="J71" s="31">
        <f t="shared" si="4"/>
      </c>
      <c r="K71" s="39">
        <f t="shared" si="5"/>
      </c>
      <c r="L71" s="20" t="e">
        <f t="shared" si="6"/>
        <v>#VALUE!</v>
      </c>
    </row>
    <row r="72" spans="1:12" s="2" customFormat="1" ht="15" hidden="1">
      <c r="A72" s="68" t="s">
        <v>43</v>
      </c>
      <c r="B72" s="79">
        <v>383.67</v>
      </c>
      <c r="C72" s="31"/>
      <c r="D72" s="18">
        <f t="shared" si="9"/>
        <v>0</v>
      </c>
      <c r="E72" s="39"/>
      <c r="F72" s="70">
        <f aca="true" t="shared" si="11" ref="F72:F103">C72-E72</f>
        <v>0</v>
      </c>
      <c r="G72" s="31"/>
      <c r="H72" s="39"/>
      <c r="I72" s="20">
        <f t="shared" si="10"/>
        <v>0</v>
      </c>
      <c r="J72" s="31">
        <f t="shared" si="4"/>
      </c>
      <c r="K72" s="39">
        <f t="shared" si="5"/>
      </c>
      <c r="L72" s="20" t="e">
        <f t="shared" si="6"/>
        <v>#VALUE!</v>
      </c>
    </row>
    <row r="73" spans="1:12" s="2" customFormat="1" ht="15" hidden="1">
      <c r="A73" s="68" t="s">
        <v>78</v>
      </c>
      <c r="B73" s="79">
        <v>999999999</v>
      </c>
      <c r="C73" s="31"/>
      <c r="D73" s="18">
        <f t="shared" si="9"/>
        <v>0</v>
      </c>
      <c r="E73" s="39"/>
      <c r="F73" s="70">
        <f t="shared" si="11"/>
        <v>0</v>
      </c>
      <c r="G73" s="31"/>
      <c r="H73" s="39"/>
      <c r="I73" s="20">
        <f t="shared" si="10"/>
        <v>0</v>
      </c>
      <c r="J73" s="31">
        <f aca="true" t="shared" si="12" ref="J73:J103">IF(C73&gt;0,G73/C73*10,"")</f>
      </c>
      <c r="K73" s="39">
        <f aca="true" t="shared" si="13" ref="K73:K103">IF(E73&gt;0,H73/E73*10,"")</f>
      </c>
      <c r="L73" s="20" t="e">
        <f t="shared" si="6"/>
        <v>#VALUE!</v>
      </c>
    </row>
    <row r="74" spans="1:12" s="2" customFormat="1" ht="15" hidden="1">
      <c r="A74" s="68" t="s">
        <v>79</v>
      </c>
      <c r="B74" s="79"/>
      <c r="C74" s="31"/>
      <c r="D74" s="18" t="e">
        <f t="shared" si="9"/>
        <v>#DIV/0!</v>
      </c>
      <c r="E74" s="39"/>
      <c r="F74" s="70">
        <f t="shared" si="11"/>
        <v>0</v>
      </c>
      <c r="G74" s="31"/>
      <c r="H74" s="39"/>
      <c r="I74" s="20">
        <f t="shared" si="10"/>
        <v>0</v>
      </c>
      <c r="J74" s="31">
        <f t="shared" si="12"/>
      </c>
      <c r="K74" s="39">
        <f t="shared" si="13"/>
      </c>
      <c r="L74" s="20" t="e">
        <f t="shared" si="6"/>
        <v>#VALUE!</v>
      </c>
    </row>
    <row r="75" spans="1:12" s="2" customFormat="1" ht="15" hidden="1">
      <c r="A75" s="68" t="s">
        <v>44</v>
      </c>
      <c r="B75" s="79">
        <v>891.17</v>
      </c>
      <c r="C75" s="31"/>
      <c r="D75" s="18">
        <f t="shared" si="9"/>
        <v>0</v>
      </c>
      <c r="E75" s="39"/>
      <c r="F75" s="70">
        <f t="shared" si="11"/>
        <v>0</v>
      </c>
      <c r="G75" s="31"/>
      <c r="H75" s="39"/>
      <c r="I75" s="20">
        <f t="shared" si="10"/>
        <v>0</v>
      </c>
      <c r="J75" s="31">
        <f t="shared" si="12"/>
      </c>
      <c r="K75" s="39">
        <f t="shared" si="13"/>
      </c>
      <c r="L75" s="20" t="e">
        <f t="shared" si="6"/>
        <v>#VALUE!</v>
      </c>
    </row>
    <row r="76" spans="1:12" s="15" customFormat="1" ht="15.75" hidden="1">
      <c r="A76" s="67" t="s">
        <v>45</v>
      </c>
      <c r="B76" s="78">
        <v>5542.44</v>
      </c>
      <c r="C76" s="30">
        <f>SUM(C77:C92)-C83-C84-C92</f>
        <v>0</v>
      </c>
      <c r="D76" s="16">
        <f t="shared" si="9"/>
        <v>0</v>
      </c>
      <c r="E76" s="38">
        <v>0.3</v>
      </c>
      <c r="F76" s="62">
        <f t="shared" si="11"/>
        <v>-0.3</v>
      </c>
      <c r="G76" s="30">
        <f>SUM(G77:G92)-G83-G84-G92</f>
        <v>0</v>
      </c>
      <c r="H76" s="38">
        <v>0.6</v>
      </c>
      <c r="I76" s="17">
        <f t="shared" si="10"/>
        <v>-0.6</v>
      </c>
      <c r="J76" s="30">
        <f t="shared" si="12"/>
      </c>
      <c r="K76" s="38">
        <f t="shared" si="13"/>
        <v>20</v>
      </c>
      <c r="L76" s="25" t="e">
        <f t="shared" si="6"/>
        <v>#VALUE!</v>
      </c>
    </row>
    <row r="77" spans="1:12" s="2" customFormat="1" ht="15" hidden="1">
      <c r="A77" s="68" t="s">
        <v>80</v>
      </c>
      <c r="B77" s="79">
        <v>0.39</v>
      </c>
      <c r="C77" s="31"/>
      <c r="D77" s="18">
        <f t="shared" si="9"/>
        <v>0</v>
      </c>
      <c r="E77" s="39"/>
      <c r="F77" s="70">
        <f t="shared" si="11"/>
        <v>0</v>
      </c>
      <c r="G77" s="31"/>
      <c r="H77" s="39"/>
      <c r="I77" s="20">
        <f t="shared" si="10"/>
        <v>0</v>
      </c>
      <c r="J77" s="31">
        <f t="shared" si="12"/>
      </c>
      <c r="K77" s="39">
        <f t="shared" si="13"/>
      </c>
      <c r="L77" s="20" t="e">
        <f t="shared" si="6"/>
        <v>#VALUE!</v>
      </c>
    </row>
    <row r="78" spans="1:12" s="2" customFormat="1" ht="15" hidden="1">
      <c r="A78" s="68" t="s">
        <v>81</v>
      </c>
      <c r="B78" s="79">
        <v>33.8</v>
      </c>
      <c r="C78" s="31"/>
      <c r="D78" s="18">
        <f t="shared" si="9"/>
        <v>0</v>
      </c>
      <c r="E78" s="39"/>
      <c r="F78" s="70">
        <f t="shared" si="11"/>
        <v>0</v>
      </c>
      <c r="G78" s="31"/>
      <c r="H78" s="39"/>
      <c r="I78" s="20">
        <f t="shared" si="10"/>
        <v>0</v>
      </c>
      <c r="J78" s="31">
        <f t="shared" si="12"/>
      </c>
      <c r="K78" s="39">
        <f t="shared" si="13"/>
      </c>
      <c r="L78" s="20" t="e">
        <f t="shared" si="6"/>
        <v>#VALUE!</v>
      </c>
    </row>
    <row r="79" spans="1:12" s="2" customFormat="1" ht="15" hidden="1">
      <c r="A79" s="68" t="s">
        <v>82</v>
      </c>
      <c r="B79" s="79">
        <v>7.82</v>
      </c>
      <c r="C79" s="31"/>
      <c r="D79" s="18">
        <f t="shared" si="9"/>
        <v>0</v>
      </c>
      <c r="E79" s="39"/>
      <c r="F79" s="70">
        <f t="shared" si="11"/>
        <v>0</v>
      </c>
      <c r="G79" s="31"/>
      <c r="H79" s="39"/>
      <c r="I79" s="20">
        <f t="shared" si="10"/>
        <v>0</v>
      </c>
      <c r="J79" s="31">
        <f t="shared" si="12"/>
      </c>
      <c r="K79" s="39">
        <f t="shared" si="13"/>
      </c>
      <c r="L79" s="20" t="e">
        <f t="shared" si="6"/>
        <v>#VALUE!</v>
      </c>
    </row>
    <row r="80" spans="1:12" s="2" customFormat="1" ht="15" hidden="1">
      <c r="A80" s="68" t="s">
        <v>83</v>
      </c>
      <c r="B80" s="79">
        <v>43.23</v>
      </c>
      <c r="C80" s="31"/>
      <c r="D80" s="18">
        <f t="shared" si="9"/>
        <v>0</v>
      </c>
      <c r="E80" s="39"/>
      <c r="F80" s="70">
        <f t="shared" si="11"/>
        <v>0</v>
      </c>
      <c r="G80" s="31"/>
      <c r="H80" s="39"/>
      <c r="I80" s="20">
        <f t="shared" si="10"/>
        <v>0</v>
      </c>
      <c r="J80" s="31">
        <f t="shared" si="12"/>
      </c>
      <c r="K80" s="39">
        <f t="shared" si="13"/>
      </c>
      <c r="L80" s="20" t="e">
        <f t="shared" si="6"/>
        <v>#VALUE!</v>
      </c>
    </row>
    <row r="81" spans="1:12" s="2" customFormat="1" ht="15" hidden="1">
      <c r="A81" s="68" t="s">
        <v>46</v>
      </c>
      <c r="B81" s="79">
        <v>1857.06</v>
      </c>
      <c r="C81" s="31"/>
      <c r="D81" s="18">
        <f t="shared" si="9"/>
        <v>0</v>
      </c>
      <c r="E81" s="39">
        <v>0.3</v>
      </c>
      <c r="F81" s="70">
        <f t="shared" si="11"/>
        <v>-0.3</v>
      </c>
      <c r="G81" s="31"/>
      <c r="H81" s="39">
        <v>0.6</v>
      </c>
      <c r="I81" s="20">
        <f t="shared" si="10"/>
        <v>-0.6</v>
      </c>
      <c r="J81" s="31">
        <f t="shared" si="12"/>
      </c>
      <c r="K81" s="39">
        <f t="shared" si="13"/>
        <v>20</v>
      </c>
      <c r="L81" s="20" t="e">
        <f t="shared" si="6"/>
        <v>#VALUE!</v>
      </c>
    </row>
    <row r="82" spans="1:12" s="2" customFormat="1" ht="15" hidden="1">
      <c r="A82" s="68" t="s">
        <v>47</v>
      </c>
      <c r="B82" s="79"/>
      <c r="C82" s="31"/>
      <c r="D82" s="18" t="e">
        <f t="shared" si="9"/>
        <v>#DIV/0!</v>
      </c>
      <c r="E82" s="39"/>
      <c r="F82" s="70">
        <f t="shared" si="11"/>
        <v>0</v>
      </c>
      <c r="G82" s="31"/>
      <c r="H82" s="39"/>
      <c r="I82" s="20">
        <f t="shared" si="10"/>
        <v>0</v>
      </c>
      <c r="J82" s="31">
        <f t="shared" si="12"/>
      </c>
      <c r="K82" s="39">
        <f t="shared" si="13"/>
      </c>
      <c r="L82" s="20" t="e">
        <f t="shared" si="6"/>
        <v>#VALUE!</v>
      </c>
    </row>
    <row r="83" spans="1:12" s="2" customFormat="1" ht="15" hidden="1">
      <c r="A83" s="68" t="s">
        <v>84</v>
      </c>
      <c r="B83" s="79"/>
      <c r="C83" s="31"/>
      <c r="D83" s="18" t="e">
        <f t="shared" si="9"/>
        <v>#DIV/0!</v>
      </c>
      <c r="E83" s="39"/>
      <c r="F83" s="70">
        <f t="shared" si="11"/>
        <v>0</v>
      </c>
      <c r="G83" s="31"/>
      <c r="H83" s="39"/>
      <c r="I83" s="20">
        <f t="shared" si="10"/>
        <v>0</v>
      </c>
      <c r="J83" s="31">
        <f t="shared" si="12"/>
      </c>
      <c r="K83" s="39">
        <f t="shared" si="13"/>
      </c>
      <c r="L83" s="20" t="e">
        <f t="shared" si="6"/>
        <v>#VALUE!</v>
      </c>
    </row>
    <row r="84" spans="1:12" s="2" customFormat="1" ht="15" hidden="1">
      <c r="A84" s="68" t="s">
        <v>85</v>
      </c>
      <c r="B84" s="79"/>
      <c r="C84" s="31"/>
      <c r="D84" s="18" t="e">
        <f t="shared" si="9"/>
        <v>#DIV/0!</v>
      </c>
      <c r="E84" s="39"/>
      <c r="F84" s="70">
        <f t="shared" si="11"/>
        <v>0</v>
      </c>
      <c r="G84" s="31"/>
      <c r="H84" s="39"/>
      <c r="I84" s="20">
        <f t="shared" si="10"/>
        <v>0</v>
      </c>
      <c r="J84" s="31">
        <f t="shared" si="12"/>
      </c>
      <c r="K84" s="39">
        <f t="shared" si="13"/>
      </c>
      <c r="L84" s="20" t="e">
        <f t="shared" si="6"/>
        <v>#VALUE!</v>
      </c>
    </row>
    <row r="85" spans="1:12" s="2" customFormat="1" ht="15" hidden="1">
      <c r="A85" s="68" t="s">
        <v>48</v>
      </c>
      <c r="B85" s="79">
        <v>249.23</v>
      </c>
      <c r="C85" s="31"/>
      <c r="D85" s="18">
        <f t="shared" si="9"/>
        <v>0</v>
      </c>
      <c r="E85" s="39"/>
      <c r="F85" s="70">
        <f t="shared" si="11"/>
        <v>0</v>
      </c>
      <c r="G85" s="31"/>
      <c r="H85" s="39"/>
      <c r="I85" s="20">
        <f t="shared" si="10"/>
        <v>0</v>
      </c>
      <c r="J85" s="31">
        <f t="shared" si="12"/>
      </c>
      <c r="K85" s="39">
        <f t="shared" si="13"/>
      </c>
      <c r="L85" s="20" t="e">
        <f t="shared" si="6"/>
        <v>#VALUE!</v>
      </c>
    </row>
    <row r="86" spans="1:12" s="2" customFormat="1" ht="15" hidden="1">
      <c r="A86" s="68" t="s">
        <v>86</v>
      </c>
      <c r="B86" s="79"/>
      <c r="C86" s="31"/>
      <c r="D86" s="18" t="e">
        <f t="shared" si="9"/>
        <v>#DIV/0!</v>
      </c>
      <c r="E86" s="39"/>
      <c r="F86" s="70">
        <f t="shared" si="11"/>
        <v>0</v>
      </c>
      <c r="G86" s="31"/>
      <c r="H86" s="39"/>
      <c r="I86" s="20">
        <f t="shared" si="10"/>
        <v>0</v>
      </c>
      <c r="J86" s="31">
        <f t="shared" si="12"/>
      </c>
      <c r="K86" s="39">
        <f t="shared" si="13"/>
      </c>
      <c r="L86" s="20" t="e">
        <f t="shared" si="6"/>
        <v>#VALUE!</v>
      </c>
    </row>
    <row r="87" spans="1:12" s="2" customFormat="1" ht="15" hidden="1">
      <c r="A87" s="68" t="s">
        <v>49</v>
      </c>
      <c r="B87" s="79">
        <v>261.34</v>
      </c>
      <c r="C87" s="31"/>
      <c r="D87" s="18">
        <f t="shared" si="9"/>
        <v>0</v>
      </c>
      <c r="E87" s="39"/>
      <c r="F87" s="70">
        <f t="shared" si="11"/>
        <v>0</v>
      </c>
      <c r="G87" s="31"/>
      <c r="H87" s="39"/>
      <c r="I87" s="20">
        <f t="shared" si="10"/>
        <v>0</v>
      </c>
      <c r="J87" s="31">
        <f t="shared" si="12"/>
      </c>
      <c r="K87" s="39">
        <f t="shared" si="13"/>
      </c>
      <c r="L87" s="20" t="e">
        <f t="shared" si="6"/>
        <v>#VALUE!</v>
      </c>
    </row>
    <row r="88" spans="1:12" s="2" customFormat="1" ht="15" hidden="1">
      <c r="A88" s="68" t="s">
        <v>50</v>
      </c>
      <c r="B88" s="79">
        <v>928.62</v>
      </c>
      <c r="C88" s="31"/>
      <c r="D88" s="18">
        <f t="shared" si="9"/>
        <v>0</v>
      </c>
      <c r="E88" s="39"/>
      <c r="F88" s="70">
        <f t="shared" si="11"/>
        <v>0</v>
      </c>
      <c r="G88" s="31"/>
      <c r="H88" s="39"/>
      <c r="I88" s="20">
        <f t="shared" si="10"/>
        <v>0</v>
      </c>
      <c r="J88" s="31">
        <f t="shared" si="12"/>
      </c>
      <c r="K88" s="39">
        <f t="shared" si="13"/>
      </c>
      <c r="L88" s="20" t="e">
        <f t="shared" si="6"/>
        <v>#VALUE!</v>
      </c>
    </row>
    <row r="89" spans="1:12" s="2" customFormat="1" ht="15" hidden="1">
      <c r="A89" s="68" t="s">
        <v>51</v>
      </c>
      <c r="B89" s="79">
        <v>1399.63</v>
      </c>
      <c r="C89" s="31"/>
      <c r="D89" s="18">
        <f t="shared" si="9"/>
        <v>0</v>
      </c>
      <c r="E89" s="39"/>
      <c r="F89" s="70">
        <f t="shared" si="11"/>
        <v>0</v>
      </c>
      <c r="G89" s="31"/>
      <c r="H89" s="39"/>
      <c r="I89" s="20">
        <f t="shared" si="10"/>
        <v>0</v>
      </c>
      <c r="J89" s="31">
        <f t="shared" si="12"/>
      </c>
      <c r="K89" s="39">
        <f t="shared" si="13"/>
      </c>
      <c r="L89" s="20" t="e">
        <f t="shared" si="6"/>
        <v>#VALUE!</v>
      </c>
    </row>
    <row r="90" spans="1:12" s="2" customFormat="1" ht="15" hidden="1">
      <c r="A90" s="66" t="s">
        <v>52</v>
      </c>
      <c r="B90" s="79">
        <v>93.21</v>
      </c>
      <c r="C90" s="31"/>
      <c r="D90" s="18">
        <f t="shared" si="9"/>
        <v>0</v>
      </c>
      <c r="E90" s="39"/>
      <c r="F90" s="70">
        <f t="shared" si="11"/>
        <v>0</v>
      </c>
      <c r="G90" s="31"/>
      <c r="H90" s="39"/>
      <c r="I90" s="20">
        <f t="shared" si="10"/>
        <v>0</v>
      </c>
      <c r="J90" s="31">
        <f t="shared" si="12"/>
      </c>
      <c r="K90" s="39">
        <f t="shared" si="13"/>
      </c>
      <c r="L90" s="20" t="e">
        <f t="shared" si="6"/>
        <v>#VALUE!</v>
      </c>
    </row>
    <row r="91" spans="1:12" s="2" customFormat="1" ht="15" hidden="1">
      <c r="A91" s="68" t="s">
        <v>97</v>
      </c>
      <c r="B91" s="79">
        <v>65.92</v>
      </c>
      <c r="C91" s="31"/>
      <c r="D91" s="18">
        <f t="shared" si="9"/>
        <v>0</v>
      </c>
      <c r="E91" s="39"/>
      <c r="F91" s="70">
        <f t="shared" si="11"/>
        <v>0</v>
      </c>
      <c r="G91" s="31"/>
      <c r="H91" s="39"/>
      <c r="I91" s="20">
        <f t="shared" si="10"/>
        <v>0</v>
      </c>
      <c r="J91" s="31">
        <f t="shared" si="12"/>
      </c>
      <c r="K91" s="39">
        <f t="shared" si="13"/>
      </c>
      <c r="L91" s="20" t="e">
        <f t="shared" si="6"/>
        <v>#VALUE!</v>
      </c>
    </row>
    <row r="92" spans="1:12" s="2" customFormat="1" ht="15.75" hidden="1">
      <c r="A92" s="68" t="s">
        <v>87</v>
      </c>
      <c r="B92" s="79">
        <v>602.2</v>
      </c>
      <c r="C92" s="31"/>
      <c r="D92" s="18">
        <f t="shared" si="9"/>
        <v>0</v>
      </c>
      <c r="E92" s="39"/>
      <c r="F92" s="62">
        <f t="shared" si="11"/>
        <v>0</v>
      </c>
      <c r="G92" s="31"/>
      <c r="H92" s="39"/>
      <c r="I92" s="20">
        <f t="shared" si="10"/>
        <v>0</v>
      </c>
      <c r="J92" s="31">
        <f t="shared" si="12"/>
      </c>
      <c r="K92" s="39">
        <f t="shared" si="13"/>
      </c>
      <c r="L92" s="20" t="e">
        <f t="shared" si="6"/>
        <v>#VALUE!</v>
      </c>
    </row>
    <row r="93" spans="1:12" s="15" customFormat="1" ht="15.75" hidden="1">
      <c r="A93" s="67" t="s">
        <v>53</v>
      </c>
      <c r="B93" s="78">
        <v>148.95</v>
      </c>
      <c r="C93" s="30">
        <f>SUM(C94:C103)-C99</f>
        <v>0</v>
      </c>
      <c r="D93" s="16">
        <f t="shared" si="9"/>
        <v>0</v>
      </c>
      <c r="E93" s="38">
        <f>SUM(E94:E103)-E99</f>
        <v>0</v>
      </c>
      <c r="F93" s="62">
        <f t="shared" si="11"/>
        <v>0</v>
      </c>
      <c r="G93" s="30">
        <f>SUM(G94:G103)-G99</f>
        <v>0</v>
      </c>
      <c r="H93" s="38">
        <f>SUM(H94:H103)-H99</f>
        <v>0</v>
      </c>
      <c r="I93" s="17">
        <f t="shared" si="10"/>
        <v>0</v>
      </c>
      <c r="J93" s="30">
        <f t="shared" si="12"/>
      </c>
      <c r="K93" s="38">
        <f t="shared" si="13"/>
      </c>
      <c r="L93" s="17" t="e">
        <f t="shared" si="6"/>
        <v>#VALUE!</v>
      </c>
    </row>
    <row r="94" spans="1:12" s="2" customFormat="1" ht="15" hidden="1">
      <c r="A94" s="68" t="s">
        <v>88</v>
      </c>
      <c r="B94" s="79">
        <v>1.65</v>
      </c>
      <c r="C94" s="31"/>
      <c r="D94" s="18">
        <f t="shared" si="9"/>
        <v>0</v>
      </c>
      <c r="E94" s="39"/>
      <c r="F94" s="70">
        <f t="shared" si="11"/>
        <v>0</v>
      </c>
      <c r="G94" s="31"/>
      <c r="H94" s="39"/>
      <c r="I94" s="20">
        <f t="shared" si="10"/>
        <v>0</v>
      </c>
      <c r="J94" s="31">
        <f t="shared" si="12"/>
      </c>
      <c r="K94" s="39">
        <f t="shared" si="13"/>
      </c>
      <c r="L94" s="20" t="e">
        <f t="shared" si="6"/>
        <v>#VALUE!</v>
      </c>
    </row>
    <row r="95" spans="1:12" s="2" customFormat="1" ht="15" hidden="1">
      <c r="A95" s="68" t="s">
        <v>54</v>
      </c>
      <c r="B95" s="79">
        <v>16.51</v>
      </c>
      <c r="C95" s="31"/>
      <c r="D95" s="18">
        <f t="shared" si="9"/>
        <v>0</v>
      </c>
      <c r="E95" s="39"/>
      <c r="F95" s="70">
        <f t="shared" si="11"/>
        <v>0</v>
      </c>
      <c r="G95" s="31"/>
      <c r="H95" s="39"/>
      <c r="I95" s="20">
        <f t="shared" si="10"/>
        <v>0</v>
      </c>
      <c r="J95" s="31">
        <f t="shared" si="12"/>
      </c>
      <c r="K95" s="39">
        <f t="shared" si="13"/>
      </c>
      <c r="L95" s="20" t="e">
        <f t="shared" si="6"/>
        <v>#VALUE!</v>
      </c>
    </row>
    <row r="96" spans="1:12" s="2" customFormat="1" ht="15" hidden="1">
      <c r="A96" s="68" t="s">
        <v>55</v>
      </c>
      <c r="B96" s="79">
        <v>3.78</v>
      </c>
      <c r="C96" s="31"/>
      <c r="D96" s="18">
        <f t="shared" si="9"/>
        <v>0</v>
      </c>
      <c r="E96" s="39"/>
      <c r="F96" s="70">
        <f t="shared" si="11"/>
        <v>0</v>
      </c>
      <c r="G96" s="31"/>
      <c r="H96" s="39"/>
      <c r="I96" s="20">
        <f t="shared" si="10"/>
        <v>0</v>
      </c>
      <c r="J96" s="31">
        <f t="shared" si="12"/>
      </c>
      <c r="K96" s="39">
        <f t="shared" si="13"/>
      </c>
      <c r="L96" s="20" t="e">
        <f t="shared" si="6"/>
        <v>#VALUE!</v>
      </c>
    </row>
    <row r="97" spans="1:12" s="2" customFormat="1" ht="15" hidden="1">
      <c r="A97" s="68" t="s">
        <v>56</v>
      </c>
      <c r="B97" s="79">
        <v>126.35</v>
      </c>
      <c r="C97" s="31"/>
      <c r="D97" s="18">
        <f t="shared" si="9"/>
        <v>0</v>
      </c>
      <c r="E97" s="39"/>
      <c r="F97" s="70">
        <f t="shared" si="11"/>
        <v>0</v>
      </c>
      <c r="G97" s="31"/>
      <c r="H97" s="39"/>
      <c r="I97" s="20">
        <f t="shared" si="10"/>
        <v>0</v>
      </c>
      <c r="J97" s="31">
        <f t="shared" si="12"/>
      </c>
      <c r="K97" s="39">
        <f t="shared" si="13"/>
      </c>
      <c r="L97" s="20" t="e">
        <f t="shared" si="6"/>
        <v>#VALUE!</v>
      </c>
    </row>
    <row r="98" spans="1:12" s="2" customFormat="1" ht="15" hidden="1">
      <c r="A98" s="68" t="s">
        <v>57</v>
      </c>
      <c r="B98" s="79">
        <v>999999999</v>
      </c>
      <c r="C98" s="31"/>
      <c r="D98" s="18">
        <f t="shared" si="9"/>
        <v>0</v>
      </c>
      <c r="E98" s="39"/>
      <c r="F98" s="70">
        <f t="shared" si="11"/>
        <v>0</v>
      </c>
      <c r="G98" s="31"/>
      <c r="H98" s="39"/>
      <c r="I98" s="20">
        <f t="shared" si="10"/>
        <v>0</v>
      </c>
      <c r="J98" s="31">
        <f t="shared" si="12"/>
      </c>
      <c r="K98" s="39">
        <f t="shared" si="13"/>
      </c>
      <c r="L98" s="20" t="e">
        <f t="shared" si="6"/>
        <v>#VALUE!</v>
      </c>
    </row>
    <row r="99" spans="1:12" s="2" customFormat="1" ht="15" hidden="1">
      <c r="A99" s="68" t="s">
        <v>89</v>
      </c>
      <c r="B99" s="79"/>
      <c r="C99" s="31"/>
      <c r="D99" s="18" t="e">
        <f t="shared" si="9"/>
        <v>#DIV/0!</v>
      </c>
      <c r="E99" s="39"/>
      <c r="F99" s="70">
        <f t="shared" si="11"/>
        <v>0</v>
      </c>
      <c r="G99" s="31"/>
      <c r="H99" s="39"/>
      <c r="I99" s="20">
        <f t="shared" si="10"/>
        <v>0</v>
      </c>
      <c r="J99" s="31">
        <f t="shared" si="12"/>
      </c>
      <c r="K99" s="39">
        <f t="shared" si="13"/>
      </c>
      <c r="L99" s="20" t="e">
        <f t="shared" si="6"/>
        <v>#VALUE!</v>
      </c>
    </row>
    <row r="100" spans="1:12" s="2" customFormat="1" ht="15" hidden="1">
      <c r="A100" s="68" t="s">
        <v>58</v>
      </c>
      <c r="B100" s="79"/>
      <c r="C100" s="31"/>
      <c r="D100" s="18" t="e">
        <f t="shared" si="9"/>
        <v>#DIV/0!</v>
      </c>
      <c r="E100" s="39"/>
      <c r="F100" s="70">
        <f t="shared" si="11"/>
        <v>0</v>
      </c>
      <c r="G100" s="31"/>
      <c r="H100" s="39"/>
      <c r="I100" s="20">
        <f t="shared" si="10"/>
        <v>0</v>
      </c>
      <c r="J100" s="31">
        <f t="shared" si="12"/>
      </c>
      <c r="K100" s="39">
        <f t="shared" si="13"/>
      </c>
      <c r="L100" s="20" t="e">
        <f t="shared" si="6"/>
        <v>#VALUE!</v>
      </c>
    </row>
    <row r="101" spans="1:12" s="2" customFormat="1" ht="15" hidden="1">
      <c r="A101" s="68" t="s">
        <v>59</v>
      </c>
      <c r="B101" s="79"/>
      <c r="C101" s="31"/>
      <c r="D101" s="18" t="e">
        <f t="shared" si="9"/>
        <v>#DIV/0!</v>
      </c>
      <c r="E101" s="39"/>
      <c r="F101" s="70">
        <f t="shared" si="11"/>
        <v>0</v>
      </c>
      <c r="G101" s="31"/>
      <c r="H101" s="39"/>
      <c r="I101" s="20">
        <f t="shared" si="10"/>
        <v>0</v>
      </c>
      <c r="J101" s="31">
        <f t="shared" si="12"/>
      </c>
      <c r="K101" s="39">
        <f t="shared" si="13"/>
      </c>
      <c r="L101" s="20" t="e">
        <f t="shared" si="6"/>
        <v>#VALUE!</v>
      </c>
    </row>
    <row r="102" spans="1:12" s="2" customFormat="1" ht="15" hidden="1">
      <c r="A102" s="68" t="s">
        <v>90</v>
      </c>
      <c r="B102" s="79">
        <v>0.65</v>
      </c>
      <c r="C102" s="31"/>
      <c r="D102" s="18">
        <f t="shared" si="9"/>
        <v>0</v>
      </c>
      <c r="E102" s="39"/>
      <c r="F102" s="70">
        <f t="shared" si="11"/>
        <v>0</v>
      </c>
      <c r="G102" s="31"/>
      <c r="H102" s="39"/>
      <c r="I102" s="20">
        <f t="shared" si="10"/>
        <v>0</v>
      </c>
      <c r="J102" s="31">
        <f t="shared" si="12"/>
      </c>
      <c r="K102" s="39">
        <f t="shared" si="13"/>
      </c>
      <c r="L102" s="20" t="e">
        <f>J102-K102</f>
        <v>#VALUE!</v>
      </c>
    </row>
    <row r="103" spans="1:12" s="2" customFormat="1" ht="15.75" hidden="1">
      <c r="A103" s="69" t="s">
        <v>91</v>
      </c>
      <c r="B103" s="61"/>
      <c r="C103" s="40"/>
      <c r="D103" s="41" t="e">
        <f t="shared" si="9"/>
        <v>#DIV/0!</v>
      </c>
      <c r="E103" s="42"/>
      <c r="F103" s="63">
        <f t="shared" si="11"/>
        <v>0</v>
      </c>
      <c r="G103" s="40"/>
      <c r="H103" s="42"/>
      <c r="I103" s="43">
        <f t="shared" si="10"/>
        <v>0</v>
      </c>
      <c r="J103" s="40">
        <f t="shared" si="12"/>
      </c>
      <c r="K103" s="42">
        <f t="shared" si="13"/>
      </c>
      <c r="L103" s="43" t="e">
        <f>J103-K103</f>
        <v>#VALUE!</v>
      </c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85"/>
      <c r="C149" s="185"/>
      <c r="D149" s="185"/>
    </row>
    <row r="150" spans="1:2" s="8" customFormat="1" ht="15.75">
      <c r="A150" s="21"/>
      <c r="B150" s="6"/>
    </row>
    <row r="151" spans="1:4" s="8" customFormat="1" ht="15">
      <c r="A151" s="6"/>
      <c r="B151" s="185"/>
      <c r="C151" s="185"/>
      <c r="D151" s="18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7">
    <mergeCell ref="B151:D151"/>
    <mergeCell ref="J4:L4"/>
    <mergeCell ref="A4:A5"/>
    <mergeCell ref="B4:B5"/>
    <mergeCell ref="C4:F4"/>
    <mergeCell ref="G4:I4"/>
    <mergeCell ref="B149:D149"/>
  </mergeCells>
  <printOptions horizontalCentered="1"/>
  <pageMargins left="0" right="0" top="0" bottom="0" header="0" footer="0"/>
  <pageSetup horizontalDpi="600" verticalDpi="600" orientation="landscape" paperSize="9" scale="83" r:id="rId2"/>
  <rowBreaks count="1" manualBreakCount="1">
    <brk id="6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1" sqref="E41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3" width="10.75390625" style="9" customWidth="1"/>
    <col min="4" max="4" width="12.8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1" t="s">
        <v>104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6.5" customHeight="1">
      <c r="A2" s="11" t="str">
        <f>зерноск!A2</f>
        <v>по состоянию на 26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5.25" customHeight="1">
      <c r="A3" s="11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187" t="s">
        <v>1</v>
      </c>
      <c r="B4" s="187" t="s">
        <v>121</v>
      </c>
      <c r="C4" s="187" t="s">
        <v>96</v>
      </c>
      <c r="D4" s="187"/>
      <c r="E4" s="189"/>
      <c r="F4" s="189"/>
      <c r="G4" s="187" t="s">
        <v>60</v>
      </c>
      <c r="H4" s="189"/>
      <c r="I4" s="189"/>
      <c r="J4" s="190" t="s">
        <v>0</v>
      </c>
      <c r="K4" s="190"/>
      <c r="L4" s="190"/>
    </row>
    <row r="5" spans="1:12" s="10" customFormat="1" ht="51.75" customHeight="1">
      <c r="A5" s="188"/>
      <c r="B5" s="187"/>
      <c r="C5" s="1" t="s">
        <v>105</v>
      </c>
      <c r="D5" s="65" t="s">
        <v>122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158" t="s">
        <v>2</v>
      </c>
      <c r="B6" s="159">
        <v>8336.08</v>
      </c>
      <c r="C6" s="32">
        <f>C7+C26+C37+C46+C54+C69+C76+C93</f>
        <v>817.8590000000002</v>
      </c>
      <c r="D6" s="85">
        <f>C6/B6*100</f>
        <v>9.811074269920637</v>
      </c>
      <c r="E6" s="32">
        <v>960.89</v>
      </c>
      <c r="F6" s="160">
        <f aca="true" t="shared" si="0" ref="F6:F71">C6-E6</f>
        <v>-143.03099999999984</v>
      </c>
      <c r="G6" s="32">
        <f>G7+G26+G37+G46+G54+G69+G76+G93</f>
        <v>2559.5863999999997</v>
      </c>
      <c r="H6" s="32">
        <v>3610.4856000000004</v>
      </c>
      <c r="I6" s="160">
        <f>G6-H6</f>
        <v>-1050.8992000000007</v>
      </c>
      <c r="J6" s="85">
        <f>G6/C6*10</f>
        <v>31.296181860198384</v>
      </c>
      <c r="K6" s="32">
        <f>H6/E6*10</f>
        <v>37.57439040889176</v>
      </c>
      <c r="L6" s="51">
        <f>J6-K6</f>
        <v>-6.2782085486933745</v>
      </c>
    </row>
    <row r="7" spans="1:12" s="15" customFormat="1" ht="15.75">
      <c r="A7" s="161" t="s">
        <v>3</v>
      </c>
      <c r="B7" s="33">
        <v>1856.31</v>
      </c>
      <c r="C7" s="33">
        <f>SUM(C8:C24)</f>
        <v>12.860000000000001</v>
      </c>
      <c r="D7" s="38">
        <f aca="true" t="shared" si="1" ref="D7:D70">C7/B7*100</f>
        <v>0.6927722201571938</v>
      </c>
      <c r="E7" s="33">
        <v>37.385</v>
      </c>
      <c r="F7" s="162">
        <f t="shared" si="0"/>
        <v>-24.525</v>
      </c>
      <c r="G7" s="33">
        <f>SUM(G8:G24)</f>
        <v>39.31</v>
      </c>
      <c r="H7" s="33">
        <v>161.41500000000002</v>
      </c>
      <c r="I7" s="162">
        <f aca="true" t="shared" si="2" ref="I7:I70">G7-H7</f>
        <v>-122.10500000000002</v>
      </c>
      <c r="J7" s="38">
        <f>IF(C7&gt;0,G7/C7*10,"")</f>
        <v>30.567651632970453</v>
      </c>
      <c r="K7" s="38">
        <f>IF(E7&gt;0,H7/E7*10,"")</f>
        <v>43.17640765012706</v>
      </c>
      <c r="L7" s="57">
        <f>J7-K7</f>
        <v>-12.608756017156608</v>
      </c>
    </row>
    <row r="8" spans="1:12" s="2" customFormat="1" ht="15">
      <c r="A8" s="163" t="s">
        <v>4</v>
      </c>
      <c r="B8" s="34">
        <v>134.27</v>
      </c>
      <c r="C8" s="39">
        <v>4.2</v>
      </c>
      <c r="D8" s="39">
        <f t="shared" si="1"/>
        <v>3.128025620019364</v>
      </c>
      <c r="E8" s="39">
        <v>17.884999999999998</v>
      </c>
      <c r="F8" s="164">
        <f t="shared" si="0"/>
        <v>-13.684999999999999</v>
      </c>
      <c r="G8" s="39">
        <v>15.57</v>
      </c>
      <c r="H8" s="39">
        <v>85.61500000000001</v>
      </c>
      <c r="I8" s="164">
        <f t="shared" si="2"/>
        <v>-70.04500000000002</v>
      </c>
      <c r="J8" s="39">
        <f>IF(C8&gt;0,G8/C8*10,"")</f>
        <v>37.07142857142857</v>
      </c>
      <c r="K8" s="39">
        <f>IF(E8&gt;0,H8/E8*10,"")</f>
        <v>47.869723231758464</v>
      </c>
      <c r="L8" s="58">
        <f aca="true" t="shared" si="3" ref="L8:L71">J8-K8</f>
        <v>-10.798294660329894</v>
      </c>
    </row>
    <row r="9" spans="1:12" s="2" customFormat="1" ht="15" hidden="1">
      <c r="A9" s="163" t="s">
        <v>5</v>
      </c>
      <c r="B9" s="34">
        <v>24.32</v>
      </c>
      <c r="C9" s="39"/>
      <c r="D9" s="39">
        <f t="shared" si="1"/>
        <v>0</v>
      </c>
      <c r="E9" s="39"/>
      <c r="F9" s="164">
        <f t="shared" si="0"/>
        <v>0</v>
      </c>
      <c r="G9" s="39"/>
      <c r="H9" s="39"/>
      <c r="I9" s="164">
        <f t="shared" si="2"/>
        <v>0</v>
      </c>
      <c r="J9" s="39">
        <f aca="true" t="shared" si="4" ref="J9:J72">IF(C9&gt;0,G9/C9*10,"")</f>
      </c>
      <c r="K9" s="39">
        <f aca="true" t="shared" si="5" ref="K9:K72">IF(E9&gt;0,H9/E9*10,"")</f>
      </c>
      <c r="L9" s="58" t="e">
        <f t="shared" si="3"/>
        <v>#VALUE!</v>
      </c>
    </row>
    <row r="10" spans="1:12" s="2" customFormat="1" ht="15" hidden="1">
      <c r="A10" s="163" t="s">
        <v>6</v>
      </c>
      <c r="B10" s="34">
        <v>16.88</v>
      </c>
      <c r="C10" s="39"/>
      <c r="D10" s="39">
        <f t="shared" si="1"/>
        <v>0</v>
      </c>
      <c r="E10" s="39"/>
      <c r="F10" s="164">
        <f t="shared" si="0"/>
        <v>0</v>
      </c>
      <c r="G10" s="39"/>
      <c r="H10" s="39"/>
      <c r="I10" s="164">
        <f t="shared" si="2"/>
        <v>0</v>
      </c>
      <c r="J10" s="39">
        <f t="shared" si="4"/>
      </c>
      <c r="K10" s="39">
        <f t="shared" si="5"/>
      </c>
      <c r="L10" s="58" t="e">
        <f t="shared" si="3"/>
        <v>#VALUE!</v>
      </c>
    </row>
    <row r="11" spans="1:12" s="2" customFormat="1" ht="15">
      <c r="A11" s="163" t="s">
        <v>7</v>
      </c>
      <c r="B11" s="34">
        <v>357.44</v>
      </c>
      <c r="C11" s="39">
        <v>8.6</v>
      </c>
      <c r="D11" s="39">
        <f t="shared" si="1"/>
        <v>2.4059982094897046</v>
      </c>
      <c r="E11" s="39">
        <v>11.7</v>
      </c>
      <c r="F11" s="164">
        <f t="shared" si="0"/>
        <v>-3.0999999999999996</v>
      </c>
      <c r="G11" s="39">
        <v>23.5</v>
      </c>
      <c r="H11" s="39">
        <v>45</v>
      </c>
      <c r="I11" s="164">
        <f t="shared" si="2"/>
        <v>-21.5</v>
      </c>
      <c r="J11" s="39">
        <f t="shared" si="4"/>
        <v>27.325581395348838</v>
      </c>
      <c r="K11" s="39">
        <f t="shared" si="5"/>
        <v>38.46153846153846</v>
      </c>
      <c r="L11" s="132">
        <f t="shared" si="3"/>
        <v>-11.135957066189622</v>
      </c>
    </row>
    <row r="12" spans="1:12" s="2" customFormat="1" ht="15" hidden="1">
      <c r="A12" s="163" t="s">
        <v>8</v>
      </c>
      <c r="B12" s="34">
        <v>13.03</v>
      </c>
      <c r="C12" s="39"/>
      <c r="D12" s="39">
        <f t="shared" si="1"/>
        <v>0</v>
      </c>
      <c r="E12" s="39"/>
      <c r="F12" s="164">
        <f t="shared" si="0"/>
        <v>0</v>
      </c>
      <c r="G12" s="39"/>
      <c r="H12" s="39"/>
      <c r="I12" s="164">
        <f t="shared" si="2"/>
        <v>0</v>
      </c>
      <c r="J12" s="39">
        <f t="shared" si="4"/>
      </c>
      <c r="K12" s="39">
        <f t="shared" si="5"/>
      </c>
      <c r="L12" s="58" t="e">
        <f t="shared" si="3"/>
        <v>#VALUE!</v>
      </c>
    </row>
    <row r="13" spans="1:14" s="2" customFormat="1" ht="15" hidden="1">
      <c r="A13" s="163" t="s">
        <v>9</v>
      </c>
      <c r="B13" s="34">
        <v>8.94</v>
      </c>
      <c r="C13" s="39"/>
      <c r="D13" s="39">
        <f t="shared" si="1"/>
        <v>0</v>
      </c>
      <c r="E13" s="39"/>
      <c r="F13" s="164">
        <f t="shared" si="0"/>
        <v>0</v>
      </c>
      <c r="G13" s="39"/>
      <c r="H13" s="39"/>
      <c r="I13" s="164">
        <f t="shared" si="2"/>
        <v>0</v>
      </c>
      <c r="J13" s="39">
        <f t="shared" si="4"/>
      </c>
      <c r="K13" s="39">
        <f t="shared" si="5"/>
      </c>
      <c r="L13" s="58" t="e">
        <f t="shared" si="3"/>
        <v>#VALUE!</v>
      </c>
      <c r="M13" s="24"/>
      <c r="N13" s="24"/>
    </row>
    <row r="14" spans="1:12" s="2" customFormat="1" ht="15" hidden="1">
      <c r="A14" s="163" t="s">
        <v>10</v>
      </c>
      <c r="B14" s="34">
        <v>5.84</v>
      </c>
      <c r="C14" s="39"/>
      <c r="D14" s="39">
        <f t="shared" si="1"/>
        <v>0</v>
      </c>
      <c r="E14" s="39"/>
      <c r="F14" s="164">
        <f t="shared" si="0"/>
        <v>0</v>
      </c>
      <c r="G14" s="39"/>
      <c r="H14" s="39"/>
      <c r="I14" s="164">
        <f t="shared" si="2"/>
        <v>0</v>
      </c>
      <c r="J14" s="39">
        <f t="shared" si="4"/>
      </c>
      <c r="K14" s="39">
        <f t="shared" si="5"/>
      </c>
      <c r="L14" s="58" t="e">
        <f t="shared" si="3"/>
        <v>#VALUE!</v>
      </c>
    </row>
    <row r="15" spans="1:12" s="2" customFormat="1" ht="15">
      <c r="A15" s="163" t="s">
        <v>11</v>
      </c>
      <c r="B15" s="34">
        <v>238.88</v>
      </c>
      <c r="C15" s="39">
        <v>0.06</v>
      </c>
      <c r="D15" s="39">
        <f t="shared" si="1"/>
        <v>0.02511721366376423</v>
      </c>
      <c r="E15" s="39">
        <v>7.8</v>
      </c>
      <c r="F15" s="164">
        <f t="shared" si="0"/>
        <v>-7.74</v>
      </c>
      <c r="G15" s="39">
        <v>0.24</v>
      </c>
      <c r="H15" s="39">
        <v>30.8</v>
      </c>
      <c r="I15" s="164">
        <f t="shared" si="2"/>
        <v>-30.560000000000002</v>
      </c>
      <c r="J15" s="39">
        <f t="shared" si="4"/>
        <v>40</v>
      </c>
      <c r="K15" s="39">
        <f t="shared" si="5"/>
        <v>39.48717948717949</v>
      </c>
      <c r="L15" s="58">
        <f t="shared" si="3"/>
        <v>0.512820512820511</v>
      </c>
    </row>
    <row r="16" spans="1:12" s="2" customFormat="1" ht="15" hidden="1">
      <c r="A16" s="163" t="s">
        <v>12</v>
      </c>
      <c r="B16" s="34">
        <v>225.99</v>
      </c>
      <c r="C16" s="39"/>
      <c r="D16" s="39">
        <f t="shared" si="1"/>
        <v>0</v>
      </c>
      <c r="E16" s="39"/>
      <c r="F16" s="164">
        <f t="shared" si="0"/>
        <v>0</v>
      </c>
      <c r="G16" s="39"/>
      <c r="H16" s="39"/>
      <c r="I16" s="164">
        <f t="shared" si="2"/>
        <v>0</v>
      </c>
      <c r="J16" s="39">
        <f t="shared" si="4"/>
      </c>
      <c r="K16" s="39">
        <f t="shared" si="5"/>
      </c>
      <c r="L16" s="58" t="e">
        <f t="shared" si="3"/>
        <v>#VALUE!</v>
      </c>
    </row>
    <row r="17" spans="1:12" s="2" customFormat="1" ht="15" hidden="1">
      <c r="A17" s="163" t="s">
        <v>92</v>
      </c>
      <c r="B17" s="34">
        <v>32.25</v>
      </c>
      <c r="C17" s="39"/>
      <c r="D17" s="39">
        <f t="shared" si="1"/>
        <v>0</v>
      </c>
      <c r="E17" s="39"/>
      <c r="F17" s="164">
        <f t="shared" si="0"/>
        <v>0</v>
      </c>
      <c r="G17" s="39"/>
      <c r="H17" s="39"/>
      <c r="I17" s="164">
        <f t="shared" si="2"/>
        <v>0</v>
      </c>
      <c r="J17" s="39">
        <f t="shared" si="4"/>
      </c>
      <c r="K17" s="39">
        <f t="shared" si="5"/>
      </c>
      <c r="L17" s="58" t="e">
        <f t="shared" si="3"/>
        <v>#VALUE!</v>
      </c>
    </row>
    <row r="18" spans="1:12" s="2" customFormat="1" ht="15" hidden="1">
      <c r="A18" s="163" t="s">
        <v>13</v>
      </c>
      <c r="B18" s="34">
        <v>191.57</v>
      </c>
      <c r="C18" s="39"/>
      <c r="D18" s="39">
        <f t="shared" si="1"/>
        <v>0</v>
      </c>
      <c r="E18" s="39"/>
      <c r="F18" s="164">
        <f t="shared" si="0"/>
        <v>0</v>
      </c>
      <c r="G18" s="39"/>
      <c r="H18" s="39"/>
      <c r="I18" s="164">
        <f t="shared" si="2"/>
        <v>0</v>
      </c>
      <c r="J18" s="39">
        <f t="shared" si="4"/>
      </c>
      <c r="K18" s="39">
        <f t="shared" si="5"/>
      </c>
      <c r="L18" s="58" t="e">
        <f t="shared" si="3"/>
        <v>#VALUE!</v>
      </c>
    </row>
    <row r="19" spans="1:12" s="2" customFormat="1" ht="15" hidden="1">
      <c r="A19" s="163" t="s">
        <v>14</v>
      </c>
      <c r="B19" s="34">
        <v>157.4</v>
      </c>
      <c r="C19" s="39"/>
      <c r="D19" s="39">
        <f t="shared" si="1"/>
        <v>0</v>
      </c>
      <c r="E19" s="39"/>
      <c r="F19" s="164">
        <f t="shared" si="0"/>
        <v>0</v>
      </c>
      <c r="G19" s="39"/>
      <c r="H19" s="39"/>
      <c r="I19" s="164">
        <f t="shared" si="2"/>
        <v>0</v>
      </c>
      <c r="J19" s="39">
        <f t="shared" si="4"/>
      </c>
      <c r="K19" s="39">
        <f t="shared" si="5"/>
      </c>
      <c r="L19" s="58" t="e">
        <f t="shared" si="3"/>
        <v>#VALUE!</v>
      </c>
    </row>
    <row r="20" spans="1:12" s="2" customFormat="1" ht="15" hidden="1">
      <c r="A20" s="163" t="s">
        <v>15</v>
      </c>
      <c r="B20" s="34">
        <v>10.27</v>
      </c>
      <c r="C20" s="39"/>
      <c r="D20" s="39">
        <f t="shared" si="1"/>
        <v>0</v>
      </c>
      <c r="E20" s="39"/>
      <c r="F20" s="164">
        <f t="shared" si="0"/>
        <v>0</v>
      </c>
      <c r="G20" s="39"/>
      <c r="H20" s="39"/>
      <c r="I20" s="164">
        <f t="shared" si="2"/>
        <v>0</v>
      </c>
      <c r="J20" s="39">
        <f t="shared" si="4"/>
      </c>
      <c r="K20" s="39">
        <f t="shared" si="5"/>
      </c>
      <c r="L20" s="58" t="e">
        <f t="shared" si="3"/>
        <v>#VALUE!</v>
      </c>
    </row>
    <row r="21" spans="1:12" s="2" customFormat="1" ht="15" hidden="1">
      <c r="A21" s="163" t="s">
        <v>16</v>
      </c>
      <c r="B21" s="34">
        <v>287.05</v>
      </c>
      <c r="C21" s="39"/>
      <c r="D21" s="39">
        <f t="shared" si="1"/>
        <v>0</v>
      </c>
      <c r="E21" s="39"/>
      <c r="F21" s="164">
        <f t="shared" si="0"/>
        <v>0</v>
      </c>
      <c r="G21" s="39"/>
      <c r="H21" s="39"/>
      <c r="I21" s="164">
        <f t="shared" si="2"/>
        <v>0</v>
      </c>
      <c r="J21" s="39">
        <f t="shared" si="4"/>
      </c>
      <c r="K21" s="39">
        <f t="shared" si="5"/>
      </c>
      <c r="L21" s="58" t="e">
        <f t="shared" si="3"/>
        <v>#VALUE!</v>
      </c>
    </row>
    <row r="22" spans="1:12" s="2" customFormat="1" ht="15" hidden="1">
      <c r="A22" s="163" t="s">
        <v>17</v>
      </c>
      <c r="B22" s="34">
        <v>3.61</v>
      </c>
      <c r="C22" s="39"/>
      <c r="D22" s="39">
        <f t="shared" si="1"/>
        <v>0</v>
      </c>
      <c r="E22" s="39"/>
      <c r="F22" s="164">
        <f t="shared" si="0"/>
        <v>0</v>
      </c>
      <c r="G22" s="39"/>
      <c r="H22" s="39"/>
      <c r="I22" s="164">
        <f t="shared" si="2"/>
        <v>0</v>
      </c>
      <c r="J22" s="39">
        <f t="shared" si="4"/>
      </c>
      <c r="K22" s="39">
        <f t="shared" si="5"/>
      </c>
      <c r="L22" s="58" t="e">
        <f t="shared" si="3"/>
        <v>#VALUE!</v>
      </c>
    </row>
    <row r="23" spans="1:12" s="2" customFormat="1" ht="15" hidden="1">
      <c r="A23" s="163" t="s">
        <v>18</v>
      </c>
      <c r="B23" s="34">
        <v>135.54</v>
      </c>
      <c r="C23" s="39"/>
      <c r="D23" s="39">
        <f t="shared" si="1"/>
        <v>0</v>
      </c>
      <c r="E23" s="39"/>
      <c r="F23" s="164">
        <f t="shared" si="0"/>
        <v>0</v>
      </c>
      <c r="G23" s="39"/>
      <c r="H23" s="39"/>
      <c r="I23" s="164">
        <f t="shared" si="2"/>
        <v>0</v>
      </c>
      <c r="J23" s="39">
        <f t="shared" si="4"/>
      </c>
      <c r="K23" s="39">
        <f t="shared" si="5"/>
      </c>
      <c r="L23" s="58" t="e">
        <f t="shared" si="3"/>
        <v>#VALUE!</v>
      </c>
    </row>
    <row r="24" spans="1:12" s="2" customFormat="1" ht="15" hidden="1">
      <c r="A24" s="163" t="s">
        <v>19</v>
      </c>
      <c r="B24" s="34">
        <v>12.97</v>
      </c>
      <c r="C24" s="39"/>
      <c r="D24" s="39">
        <f t="shared" si="1"/>
        <v>0</v>
      </c>
      <c r="E24" s="39"/>
      <c r="F24" s="164">
        <f t="shared" si="0"/>
        <v>0</v>
      </c>
      <c r="G24" s="39"/>
      <c r="H24" s="39"/>
      <c r="I24" s="164">
        <f t="shared" si="2"/>
        <v>0</v>
      </c>
      <c r="J24" s="39">
        <f t="shared" si="4"/>
      </c>
      <c r="K24" s="39">
        <f t="shared" si="5"/>
      </c>
      <c r="L24" s="58" t="e">
        <f t="shared" si="3"/>
        <v>#VALUE!</v>
      </c>
    </row>
    <row r="25" spans="1:12" s="2" customFormat="1" ht="15" hidden="1">
      <c r="A25" s="163"/>
      <c r="B25" s="34">
        <v>999999999</v>
      </c>
      <c r="C25" s="39"/>
      <c r="D25" s="39">
        <f t="shared" si="1"/>
        <v>0</v>
      </c>
      <c r="E25" s="39"/>
      <c r="F25" s="164"/>
      <c r="G25" s="39"/>
      <c r="H25" s="39"/>
      <c r="I25" s="164"/>
      <c r="J25" s="39">
        <f t="shared" si="4"/>
      </c>
      <c r="K25" s="39">
        <f t="shared" si="5"/>
      </c>
      <c r="L25" s="58" t="e">
        <f t="shared" si="3"/>
        <v>#VALUE!</v>
      </c>
    </row>
    <row r="26" spans="1:12" s="15" customFormat="1" ht="15.75" hidden="1">
      <c r="A26" s="161" t="s">
        <v>20</v>
      </c>
      <c r="B26" s="33">
        <v>123.35</v>
      </c>
      <c r="C26" s="33">
        <f>SUM(C27:C36)-C30</f>
        <v>0</v>
      </c>
      <c r="D26" s="38">
        <f t="shared" si="1"/>
        <v>0</v>
      </c>
      <c r="E26" s="33">
        <v>1.6</v>
      </c>
      <c r="F26" s="162">
        <f t="shared" si="0"/>
        <v>-1.6</v>
      </c>
      <c r="G26" s="33">
        <f>SUM(G27:G36)-G30</f>
        <v>0</v>
      </c>
      <c r="H26" s="33">
        <v>8.2</v>
      </c>
      <c r="I26" s="162">
        <f t="shared" si="2"/>
        <v>-8.2</v>
      </c>
      <c r="J26" s="38">
        <f t="shared" si="4"/>
      </c>
      <c r="K26" s="38">
        <f t="shared" si="5"/>
        <v>51.24999999999999</v>
      </c>
      <c r="L26" s="57" t="e">
        <f t="shared" si="3"/>
        <v>#VALUE!</v>
      </c>
    </row>
    <row r="27" spans="1:12" s="2" customFormat="1" ht="15" hidden="1">
      <c r="A27" s="163" t="s">
        <v>61</v>
      </c>
      <c r="B27" s="34">
        <v>999999999</v>
      </c>
      <c r="C27" s="39"/>
      <c r="D27" s="39">
        <f t="shared" si="1"/>
        <v>0</v>
      </c>
      <c r="E27" s="39"/>
      <c r="F27" s="164">
        <f t="shared" si="0"/>
        <v>0</v>
      </c>
      <c r="G27" s="39"/>
      <c r="H27" s="39"/>
      <c r="I27" s="164">
        <f t="shared" si="2"/>
        <v>0</v>
      </c>
      <c r="J27" s="39">
        <f t="shared" si="4"/>
      </c>
      <c r="K27" s="39">
        <f t="shared" si="5"/>
      </c>
      <c r="L27" s="58" t="e">
        <f t="shared" si="3"/>
        <v>#VALUE!</v>
      </c>
    </row>
    <row r="28" spans="1:12" s="2" customFormat="1" ht="15" hidden="1">
      <c r="A28" s="163" t="s">
        <v>21</v>
      </c>
      <c r="B28" s="34">
        <v>999999999</v>
      </c>
      <c r="C28" s="39"/>
      <c r="D28" s="39">
        <f t="shared" si="1"/>
        <v>0</v>
      </c>
      <c r="E28" s="39"/>
      <c r="F28" s="164">
        <f t="shared" si="0"/>
        <v>0</v>
      </c>
      <c r="G28" s="39"/>
      <c r="H28" s="39"/>
      <c r="I28" s="164">
        <f t="shared" si="2"/>
        <v>0</v>
      </c>
      <c r="J28" s="39">
        <f t="shared" si="4"/>
      </c>
      <c r="K28" s="39">
        <f t="shared" si="5"/>
      </c>
      <c r="L28" s="58" t="e">
        <f t="shared" si="3"/>
        <v>#VALUE!</v>
      </c>
    </row>
    <row r="29" spans="1:12" s="2" customFormat="1" ht="15" hidden="1">
      <c r="A29" s="163" t="s">
        <v>22</v>
      </c>
      <c r="B29" s="34">
        <v>0.79</v>
      </c>
      <c r="C29" s="39"/>
      <c r="D29" s="39">
        <f t="shared" si="1"/>
        <v>0</v>
      </c>
      <c r="E29" s="39"/>
      <c r="F29" s="164">
        <f t="shared" si="0"/>
        <v>0</v>
      </c>
      <c r="G29" s="39"/>
      <c r="H29" s="39"/>
      <c r="I29" s="164">
        <f t="shared" si="2"/>
        <v>0</v>
      </c>
      <c r="J29" s="39">
        <f t="shared" si="4"/>
      </c>
      <c r="K29" s="39">
        <f t="shared" si="5"/>
      </c>
      <c r="L29" s="58" t="e">
        <f t="shared" si="3"/>
        <v>#VALUE!</v>
      </c>
    </row>
    <row r="30" spans="1:12" s="2" customFormat="1" ht="15" hidden="1">
      <c r="A30" s="163" t="s">
        <v>62</v>
      </c>
      <c r="B30" s="34"/>
      <c r="C30" s="39"/>
      <c r="D30" s="39" t="e">
        <f t="shared" si="1"/>
        <v>#DIV/0!</v>
      </c>
      <c r="E30" s="39"/>
      <c r="F30" s="164">
        <f t="shared" si="0"/>
        <v>0</v>
      </c>
      <c r="G30" s="39"/>
      <c r="H30" s="39"/>
      <c r="I30" s="164">
        <f t="shared" si="2"/>
        <v>0</v>
      </c>
      <c r="J30" s="39">
        <f t="shared" si="4"/>
      </c>
      <c r="K30" s="39">
        <f t="shared" si="5"/>
      </c>
      <c r="L30" s="58" t="e">
        <f t="shared" si="3"/>
        <v>#VALUE!</v>
      </c>
    </row>
    <row r="31" spans="1:12" s="2" customFormat="1" ht="15" hidden="1">
      <c r="A31" s="163" t="s">
        <v>23</v>
      </c>
      <c r="B31" s="34">
        <v>68.55</v>
      </c>
      <c r="C31" s="39"/>
      <c r="D31" s="39">
        <f t="shared" si="1"/>
        <v>0</v>
      </c>
      <c r="E31" s="39"/>
      <c r="F31" s="164">
        <f t="shared" si="0"/>
        <v>0</v>
      </c>
      <c r="G31" s="39"/>
      <c r="H31" s="39"/>
      <c r="I31" s="164">
        <f t="shared" si="2"/>
        <v>0</v>
      </c>
      <c r="J31" s="39">
        <f t="shared" si="4"/>
      </c>
      <c r="K31" s="39">
        <f t="shared" si="5"/>
      </c>
      <c r="L31" s="58" t="e">
        <f t="shared" si="3"/>
        <v>#VALUE!</v>
      </c>
    </row>
    <row r="32" spans="1:12" s="2" customFormat="1" ht="15" hidden="1">
      <c r="A32" s="163" t="s">
        <v>24</v>
      </c>
      <c r="B32" s="34">
        <v>15.92</v>
      </c>
      <c r="C32" s="39"/>
      <c r="D32" s="39">
        <f t="shared" si="1"/>
        <v>0</v>
      </c>
      <c r="E32" s="39">
        <v>1.6</v>
      </c>
      <c r="F32" s="164">
        <f t="shared" si="0"/>
        <v>-1.6</v>
      </c>
      <c r="G32" s="39"/>
      <c r="H32" s="39">
        <v>8.2</v>
      </c>
      <c r="I32" s="164">
        <f t="shared" si="2"/>
        <v>-8.2</v>
      </c>
      <c r="J32" s="39">
        <f t="shared" si="4"/>
      </c>
      <c r="K32" s="39">
        <f t="shared" si="5"/>
        <v>51.24999999999999</v>
      </c>
      <c r="L32" s="58" t="e">
        <f t="shared" si="3"/>
        <v>#VALUE!</v>
      </c>
    </row>
    <row r="33" spans="1:12" s="2" customFormat="1" ht="15" hidden="1">
      <c r="A33" s="163" t="s">
        <v>25</v>
      </c>
      <c r="B33" s="34">
        <v>26.28</v>
      </c>
      <c r="C33" s="39"/>
      <c r="D33" s="39">
        <f t="shared" si="1"/>
        <v>0</v>
      </c>
      <c r="E33" s="39"/>
      <c r="F33" s="164">
        <f t="shared" si="0"/>
        <v>0</v>
      </c>
      <c r="G33" s="39"/>
      <c r="H33" s="39"/>
      <c r="I33" s="164">
        <f t="shared" si="2"/>
        <v>0</v>
      </c>
      <c r="J33" s="39">
        <f t="shared" si="4"/>
      </c>
      <c r="K33" s="39">
        <f t="shared" si="5"/>
      </c>
      <c r="L33" s="58" t="e">
        <f t="shared" si="3"/>
        <v>#VALUE!</v>
      </c>
    </row>
    <row r="34" spans="1:12" s="2" customFormat="1" ht="15" hidden="1">
      <c r="A34" s="163" t="s">
        <v>26</v>
      </c>
      <c r="B34" s="34"/>
      <c r="C34" s="39"/>
      <c r="D34" s="39" t="e">
        <f t="shared" si="1"/>
        <v>#DIV/0!</v>
      </c>
      <c r="E34" s="39"/>
      <c r="F34" s="164">
        <f t="shared" si="0"/>
        <v>0</v>
      </c>
      <c r="G34" s="39"/>
      <c r="H34" s="39"/>
      <c r="I34" s="164">
        <f t="shared" si="2"/>
        <v>0</v>
      </c>
      <c r="J34" s="39">
        <f t="shared" si="4"/>
      </c>
      <c r="K34" s="39">
        <f t="shared" si="5"/>
      </c>
      <c r="L34" s="58" t="e">
        <f t="shared" si="3"/>
        <v>#VALUE!</v>
      </c>
    </row>
    <row r="35" spans="1:12" s="2" customFormat="1" ht="15" hidden="1">
      <c r="A35" s="163" t="s">
        <v>27</v>
      </c>
      <c r="B35" s="34">
        <v>4.31</v>
      </c>
      <c r="C35" s="39"/>
      <c r="D35" s="39">
        <f t="shared" si="1"/>
        <v>0</v>
      </c>
      <c r="E35" s="39"/>
      <c r="F35" s="164">
        <f t="shared" si="0"/>
        <v>0</v>
      </c>
      <c r="G35" s="39"/>
      <c r="H35" s="39"/>
      <c r="I35" s="164">
        <f t="shared" si="2"/>
        <v>0</v>
      </c>
      <c r="J35" s="39">
        <f t="shared" si="4"/>
      </c>
      <c r="K35" s="39">
        <f t="shared" si="5"/>
      </c>
      <c r="L35" s="58" t="e">
        <f t="shared" si="3"/>
        <v>#VALUE!</v>
      </c>
    </row>
    <row r="36" spans="1:12" s="2" customFormat="1" ht="15" hidden="1">
      <c r="A36" s="163" t="s">
        <v>28</v>
      </c>
      <c r="B36" s="34">
        <v>7.5</v>
      </c>
      <c r="C36" s="39"/>
      <c r="D36" s="39">
        <f t="shared" si="1"/>
        <v>0</v>
      </c>
      <c r="E36" s="39"/>
      <c r="F36" s="164">
        <f t="shared" si="0"/>
        <v>0</v>
      </c>
      <c r="G36" s="39"/>
      <c r="H36" s="39"/>
      <c r="I36" s="164">
        <f t="shared" si="2"/>
        <v>0</v>
      </c>
      <c r="J36" s="39">
        <f t="shared" si="4"/>
      </c>
      <c r="K36" s="39">
        <f t="shared" si="5"/>
      </c>
      <c r="L36" s="58" t="e">
        <f t="shared" si="3"/>
        <v>#VALUE!</v>
      </c>
    </row>
    <row r="37" spans="1:14" s="15" customFormat="1" ht="15.75">
      <c r="A37" s="161" t="s">
        <v>93</v>
      </c>
      <c r="B37" s="33">
        <v>1100.38</v>
      </c>
      <c r="C37" s="33">
        <f>SUM(C38:C45)</f>
        <v>604.7</v>
      </c>
      <c r="D37" s="38">
        <f t="shared" si="1"/>
        <v>54.95374325233101</v>
      </c>
      <c r="E37" s="33">
        <v>675.7909999999999</v>
      </c>
      <c r="F37" s="162">
        <f t="shared" si="0"/>
        <v>-71.0909999999999</v>
      </c>
      <c r="G37" s="33">
        <f>SUM(G38:G45)</f>
        <v>1813.917</v>
      </c>
      <c r="H37" s="33">
        <v>2522.6396</v>
      </c>
      <c r="I37" s="162">
        <f>G37-H37</f>
        <v>-708.7226</v>
      </c>
      <c r="J37" s="38">
        <f t="shared" si="4"/>
        <v>29.9969737059699</v>
      </c>
      <c r="K37" s="38">
        <f t="shared" si="5"/>
        <v>37.328694818368405</v>
      </c>
      <c r="L37" s="57">
        <f t="shared" si="3"/>
        <v>-7.331721112398505</v>
      </c>
      <c r="M37" s="19"/>
      <c r="N37" s="19"/>
    </row>
    <row r="38" spans="1:14" s="23" customFormat="1" ht="15">
      <c r="A38" s="163" t="s">
        <v>63</v>
      </c>
      <c r="B38" s="34">
        <v>10.45</v>
      </c>
      <c r="C38" s="34">
        <v>10.5</v>
      </c>
      <c r="D38" s="39">
        <f t="shared" si="1"/>
        <v>100.47846889952154</v>
      </c>
      <c r="E38" s="34">
        <v>11.969</v>
      </c>
      <c r="F38" s="165">
        <f t="shared" si="0"/>
        <v>-1.4689999999999994</v>
      </c>
      <c r="G38" s="34">
        <v>44.516999999999996</v>
      </c>
      <c r="H38" s="34">
        <v>51.321</v>
      </c>
      <c r="I38" s="165">
        <f t="shared" si="2"/>
        <v>-6.804000000000002</v>
      </c>
      <c r="J38" s="39">
        <f t="shared" si="4"/>
        <v>42.39714285714285</v>
      </c>
      <c r="K38" s="39">
        <f t="shared" si="5"/>
        <v>42.878268861224825</v>
      </c>
      <c r="L38" s="58">
        <f t="shared" si="3"/>
        <v>-0.4811260040819718</v>
      </c>
      <c r="M38" s="2"/>
      <c r="N38" s="2"/>
    </row>
    <row r="39" spans="1:12" s="2" customFormat="1" ht="15">
      <c r="A39" s="163" t="s">
        <v>67</v>
      </c>
      <c r="B39" s="34">
        <v>34.55</v>
      </c>
      <c r="C39" s="34">
        <v>17.9</v>
      </c>
      <c r="D39" s="39">
        <f t="shared" si="1"/>
        <v>51.808972503617944</v>
      </c>
      <c r="E39" s="34">
        <v>25</v>
      </c>
      <c r="F39" s="165">
        <f t="shared" si="0"/>
        <v>-7.100000000000001</v>
      </c>
      <c r="G39" s="34">
        <v>22.7</v>
      </c>
      <c r="H39" s="34">
        <v>42.5</v>
      </c>
      <c r="I39" s="165">
        <f t="shared" si="2"/>
        <v>-19.8</v>
      </c>
      <c r="J39" s="39">
        <f t="shared" si="4"/>
        <v>12.681564245810058</v>
      </c>
      <c r="K39" s="39">
        <f t="shared" si="5"/>
        <v>17</v>
      </c>
      <c r="L39" s="58">
        <f t="shared" si="3"/>
        <v>-4.318435754189942</v>
      </c>
    </row>
    <row r="40" spans="1:12" s="5" customFormat="1" ht="15">
      <c r="A40" s="166" t="s">
        <v>100</v>
      </c>
      <c r="B40" s="36">
        <v>194.1</v>
      </c>
      <c r="C40" s="36">
        <v>194.1</v>
      </c>
      <c r="D40" s="39">
        <f>C40/B40*100</f>
        <v>100</v>
      </c>
      <c r="E40" s="36">
        <v>187.222</v>
      </c>
      <c r="F40" s="36">
        <f>C40-E40</f>
        <v>6.877999999999986</v>
      </c>
      <c r="G40" s="36">
        <v>309.4</v>
      </c>
      <c r="H40" s="36">
        <v>575.5186</v>
      </c>
      <c r="I40" s="36">
        <f>G40-H40</f>
        <v>-266.1186</v>
      </c>
      <c r="J40" s="39">
        <f t="shared" si="4"/>
        <v>15.940236991241628</v>
      </c>
      <c r="K40" s="39">
        <f t="shared" si="5"/>
        <v>30.739902361901912</v>
      </c>
      <c r="L40" s="58">
        <f t="shared" si="3"/>
        <v>-14.799665370660284</v>
      </c>
    </row>
    <row r="41" spans="1:12" s="2" customFormat="1" ht="15">
      <c r="A41" s="163" t="s">
        <v>30</v>
      </c>
      <c r="B41" s="34">
        <v>157.89</v>
      </c>
      <c r="C41" s="34">
        <v>157.6</v>
      </c>
      <c r="D41" s="39">
        <f>C41/B41*100</f>
        <v>99.81632782316804</v>
      </c>
      <c r="E41" s="34">
        <v>171.9</v>
      </c>
      <c r="F41" s="165">
        <f t="shared" si="0"/>
        <v>-14.300000000000011</v>
      </c>
      <c r="G41" s="34">
        <v>916.8</v>
      </c>
      <c r="H41" s="34">
        <v>1006.7</v>
      </c>
      <c r="I41" s="165">
        <f t="shared" si="2"/>
        <v>-89.90000000000009</v>
      </c>
      <c r="J41" s="39">
        <f t="shared" si="4"/>
        <v>58.17258883248731</v>
      </c>
      <c r="K41" s="39">
        <f t="shared" si="5"/>
        <v>58.5631180919139</v>
      </c>
      <c r="L41" s="58">
        <f t="shared" si="3"/>
        <v>-0.390529259426593</v>
      </c>
    </row>
    <row r="42" spans="1:12" s="2" customFormat="1" ht="15" hidden="1">
      <c r="A42" s="163" t="s">
        <v>31</v>
      </c>
      <c r="B42" s="34">
        <v>6.21</v>
      </c>
      <c r="C42" s="34"/>
      <c r="D42" s="39">
        <f t="shared" si="1"/>
        <v>0</v>
      </c>
      <c r="E42" s="34"/>
      <c r="F42" s="165">
        <f t="shared" si="0"/>
        <v>0</v>
      </c>
      <c r="G42" s="34"/>
      <c r="H42" s="34"/>
      <c r="I42" s="165">
        <f>G42-H42</f>
        <v>0</v>
      </c>
      <c r="J42" s="39">
        <f t="shared" si="4"/>
      </c>
      <c r="K42" s="39">
        <f t="shared" si="5"/>
      </c>
      <c r="L42" s="58" t="e">
        <f t="shared" si="3"/>
        <v>#VALUE!</v>
      </c>
    </row>
    <row r="43" spans="1:12" s="2" customFormat="1" ht="15">
      <c r="A43" s="163" t="s">
        <v>32</v>
      </c>
      <c r="B43" s="34">
        <v>325.76</v>
      </c>
      <c r="C43" s="34">
        <v>13.1</v>
      </c>
      <c r="D43" s="39">
        <f t="shared" si="1"/>
        <v>4.0213654223968565</v>
      </c>
      <c r="E43" s="34">
        <v>37</v>
      </c>
      <c r="F43" s="165">
        <f t="shared" si="0"/>
        <v>-23.9</v>
      </c>
      <c r="G43" s="34">
        <v>9.9</v>
      </c>
      <c r="H43" s="34">
        <v>51.2</v>
      </c>
      <c r="I43" s="165">
        <f t="shared" si="2"/>
        <v>-41.300000000000004</v>
      </c>
      <c r="J43" s="39">
        <f t="shared" si="4"/>
        <v>7.557251908396947</v>
      </c>
      <c r="K43" s="39">
        <f t="shared" si="5"/>
        <v>13.837837837837839</v>
      </c>
      <c r="L43" s="58">
        <f t="shared" si="3"/>
        <v>-6.280585929440892</v>
      </c>
    </row>
    <row r="44" spans="1:12" s="2" customFormat="1" ht="15">
      <c r="A44" s="163" t="s">
        <v>33</v>
      </c>
      <c r="B44" s="34">
        <v>388.34</v>
      </c>
      <c r="C44" s="34">
        <v>211.5</v>
      </c>
      <c r="D44" s="39">
        <f t="shared" si="1"/>
        <v>54.462584333316165</v>
      </c>
      <c r="E44" s="34">
        <v>242.7</v>
      </c>
      <c r="F44" s="165">
        <f t="shared" si="0"/>
        <v>-31.19999999999999</v>
      </c>
      <c r="G44" s="34">
        <v>510.6</v>
      </c>
      <c r="H44" s="34">
        <v>795.4</v>
      </c>
      <c r="I44" s="165">
        <f t="shared" si="2"/>
        <v>-284.79999999999995</v>
      </c>
      <c r="J44" s="39">
        <f t="shared" si="4"/>
        <v>24.141843971631207</v>
      </c>
      <c r="K44" s="39">
        <f t="shared" si="5"/>
        <v>32.77297074577668</v>
      </c>
      <c r="L44" s="58">
        <f t="shared" si="3"/>
        <v>-8.631126774145475</v>
      </c>
    </row>
    <row r="45" spans="1:12" s="2" customFormat="1" ht="15" hidden="1">
      <c r="A45" s="163" t="s">
        <v>101</v>
      </c>
      <c r="B45" s="34">
        <v>999999999</v>
      </c>
      <c r="C45" s="34"/>
      <c r="D45" s="39">
        <f t="shared" si="1"/>
        <v>0</v>
      </c>
      <c r="E45" s="34"/>
      <c r="F45" s="165">
        <f t="shared" si="0"/>
        <v>0</v>
      </c>
      <c r="G45" s="34"/>
      <c r="H45" s="34"/>
      <c r="I45" s="165"/>
      <c r="J45" s="39">
        <f t="shared" si="4"/>
      </c>
      <c r="K45" s="39">
        <f t="shared" si="5"/>
      </c>
      <c r="L45" s="58" t="e">
        <f t="shared" si="3"/>
        <v>#VALUE!</v>
      </c>
    </row>
    <row r="46" spans="1:12" s="15" customFormat="1" ht="15.75">
      <c r="A46" s="161" t="s">
        <v>98</v>
      </c>
      <c r="B46" s="33">
        <v>279.83</v>
      </c>
      <c r="C46" s="37">
        <f>SUM(C47:C53)</f>
        <v>198.234</v>
      </c>
      <c r="D46" s="38">
        <f t="shared" si="1"/>
        <v>70.84086766965657</v>
      </c>
      <c r="E46" s="37">
        <v>245.94299999999998</v>
      </c>
      <c r="F46" s="162">
        <f t="shared" si="0"/>
        <v>-47.708999999999975</v>
      </c>
      <c r="G46" s="37">
        <f>SUM(G47:G53)</f>
        <v>703.8553999999999</v>
      </c>
      <c r="H46" s="37">
        <v>917.778</v>
      </c>
      <c r="I46" s="162">
        <f>G46-H46</f>
        <v>-213.9226000000001</v>
      </c>
      <c r="J46" s="38">
        <f t="shared" si="4"/>
        <v>35.50629054551691</v>
      </c>
      <c r="K46" s="38">
        <f t="shared" si="5"/>
        <v>37.31669533184519</v>
      </c>
      <c r="L46" s="57">
        <f t="shared" si="3"/>
        <v>-1.8104047863282773</v>
      </c>
    </row>
    <row r="47" spans="1:14" s="2" customFormat="1" ht="15">
      <c r="A47" s="163" t="s">
        <v>64</v>
      </c>
      <c r="B47" s="34">
        <v>27.08</v>
      </c>
      <c r="C47" s="34">
        <v>18.256</v>
      </c>
      <c r="D47" s="39">
        <f t="shared" si="1"/>
        <v>67.41506646971935</v>
      </c>
      <c r="E47" s="34">
        <v>8.4</v>
      </c>
      <c r="F47" s="165">
        <f t="shared" si="0"/>
        <v>9.856</v>
      </c>
      <c r="G47" s="34">
        <v>34.0424</v>
      </c>
      <c r="H47" s="34">
        <v>21.6</v>
      </c>
      <c r="I47" s="165">
        <f t="shared" si="2"/>
        <v>12.4424</v>
      </c>
      <c r="J47" s="39">
        <f t="shared" si="4"/>
        <v>18.64723926380368</v>
      </c>
      <c r="K47" s="39">
        <f t="shared" si="5"/>
        <v>25.714285714285715</v>
      </c>
      <c r="L47" s="58">
        <f t="shared" si="3"/>
        <v>-7.067046450482035</v>
      </c>
      <c r="N47" s="2">
        <f>M47*C47/10</f>
        <v>0</v>
      </c>
    </row>
    <row r="48" spans="1:12" s="2" customFormat="1" ht="15">
      <c r="A48" s="163" t="s">
        <v>65</v>
      </c>
      <c r="B48" s="34">
        <v>4.33</v>
      </c>
      <c r="C48" s="34">
        <v>4.3</v>
      </c>
      <c r="D48" s="39">
        <f t="shared" si="1"/>
        <v>99.30715935334872</v>
      </c>
      <c r="E48" s="34">
        <v>4.8</v>
      </c>
      <c r="F48" s="165">
        <f t="shared" si="0"/>
        <v>-0.5</v>
      </c>
      <c r="G48" s="34">
        <v>12</v>
      </c>
      <c r="H48" s="34">
        <v>13.6</v>
      </c>
      <c r="I48" s="165">
        <f t="shared" si="2"/>
        <v>-1.5999999999999996</v>
      </c>
      <c r="J48" s="39">
        <f t="shared" si="4"/>
        <v>27.906976744186046</v>
      </c>
      <c r="K48" s="39">
        <f t="shared" si="5"/>
        <v>28.333333333333336</v>
      </c>
      <c r="L48" s="58">
        <f t="shared" si="3"/>
        <v>-0.42635658914728936</v>
      </c>
    </row>
    <row r="49" spans="1:12" s="2" customFormat="1" ht="15">
      <c r="A49" s="163" t="s">
        <v>66</v>
      </c>
      <c r="B49" s="34">
        <v>18.39</v>
      </c>
      <c r="C49" s="34">
        <v>9.4</v>
      </c>
      <c r="D49" s="39">
        <f t="shared" si="1"/>
        <v>51.114736269711806</v>
      </c>
      <c r="E49" s="34">
        <v>11.6</v>
      </c>
      <c r="F49" s="165">
        <f t="shared" si="0"/>
        <v>-2.1999999999999993</v>
      </c>
      <c r="G49" s="34">
        <v>32.4</v>
      </c>
      <c r="H49" s="34">
        <v>36.6</v>
      </c>
      <c r="I49" s="165">
        <f>G49-H49</f>
        <v>-4.200000000000003</v>
      </c>
      <c r="J49" s="39">
        <f t="shared" si="4"/>
        <v>34.46808510638298</v>
      </c>
      <c r="K49" s="39">
        <f t="shared" si="5"/>
        <v>31.551724137931036</v>
      </c>
      <c r="L49" s="58">
        <f t="shared" si="3"/>
        <v>2.9163609684519436</v>
      </c>
    </row>
    <row r="50" spans="1:12" s="2" customFormat="1" ht="15">
      <c r="A50" s="163" t="s">
        <v>29</v>
      </c>
      <c r="B50" s="34">
        <v>8.94</v>
      </c>
      <c r="C50" s="34">
        <v>1.613</v>
      </c>
      <c r="D50" s="39">
        <f t="shared" si="1"/>
        <v>18.042505592841167</v>
      </c>
      <c r="E50" s="34">
        <v>2.561</v>
      </c>
      <c r="F50" s="165">
        <f t="shared" si="0"/>
        <v>-0.948</v>
      </c>
      <c r="G50" s="34">
        <v>6.559</v>
      </c>
      <c r="H50" s="34">
        <v>7.263</v>
      </c>
      <c r="I50" s="165">
        <f>G50-H50</f>
        <v>-0.7039999999999997</v>
      </c>
      <c r="J50" s="39">
        <f t="shared" si="4"/>
        <v>40.66336019838809</v>
      </c>
      <c r="K50" s="39">
        <f t="shared" si="5"/>
        <v>28.360015618898867</v>
      </c>
      <c r="L50" s="58">
        <f t="shared" si="3"/>
        <v>12.303344579489224</v>
      </c>
    </row>
    <row r="51" spans="1:12" s="2" customFormat="1" ht="15">
      <c r="A51" s="163" t="s">
        <v>68</v>
      </c>
      <c r="B51" s="34">
        <v>3.45</v>
      </c>
      <c r="C51" s="34">
        <v>2.7</v>
      </c>
      <c r="D51" s="39">
        <f t="shared" si="1"/>
        <v>78.26086956521739</v>
      </c>
      <c r="E51" s="34">
        <v>3.5</v>
      </c>
      <c r="F51" s="165">
        <f t="shared" si="0"/>
        <v>-0.7999999999999998</v>
      </c>
      <c r="G51" s="34">
        <v>7.3</v>
      </c>
      <c r="H51" s="34">
        <v>10.6</v>
      </c>
      <c r="I51" s="165">
        <f>G51-H51</f>
        <v>-3.3</v>
      </c>
      <c r="J51" s="39">
        <f t="shared" si="4"/>
        <v>27.03703703703703</v>
      </c>
      <c r="K51" s="39">
        <f t="shared" si="5"/>
        <v>30.285714285714285</v>
      </c>
      <c r="L51" s="58">
        <f t="shared" si="3"/>
        <v>-3.2486772486772537</v>
      </c>
    </row>
    <row r="52" spans="1:12" s="2" customFormat="1" ht="15">
      <c r="A52" s="163" t="s">
        <v>69</v>
      </c>
      <c r="B52" s="34">
        <v>23.37</v>
      </c>
      <c r="C52" s="34">
        <v>17.965</v>
      </c>
      <c r="D52" s="39">
        <f t="shared" si="1"/>
        <v>76.87205819426615</v>
      </c>
      <c r="E52" s="34">
        <v>19.482</v>
      </c>
      <c r="F52" s="165">
        <f t="shared" si="0"/>
        <v>-1.5169999999999995</v>
      </c>
      <c r="G52" s="34">
        <v>38.554</v>
      </c>
      <c r="H52" s="34">
        <v>47.915</v>
      </c>
      <c r="I52" s="165">
        <f>G52-H52</f>
        <v>-9.360999999999997</v>
      </c>
      <c r="J52" s="39">
        <f t="shared" si="4"/>
        <v>21.460617868076817</v>
      </c>
      <c r="K52" s="39">
        <f t="shared" si="5"/>
        <v>24.594497484857815</v>
      </c>
      <c r="L52" s="58">
        <f t="shared" si="3"/>
        <v>-3.133879616780998</v>
      </c>
    </row>
    <row r="53" spans="1:12" s="2" customFormat="1" ht="15">
      <c r="A53" s="163" t="s">
        <v>95</v>
      </c>
      <c r="B53" s="34">
        <v>194.28</v>
      </c>
      <c r="C53" s="34">
        <v>144</v>
      </c>
      <c r="D53" s="39">
        <f t="shared" si="1"/>
        <v>74.11982705373687</v>
      </c>
      <c r="E53" s="34">
        <v>195.6</v>
      </c>
      <c r="F53" s="165">
        <f t="shared" si="0"/>
        <v>-51.599999999999994</v>
      </c>
      <c r="G53" s="34">
        <v>573</v>
      </c>
      <c r="H53" s="34">
        <v>780.2</v>
      </c>
      <c r="I53" s="165">
        <f>G53-H53</f>
        <v>-207.20000000000005</v>
      </c>
      <c r="J53" s="39">
        <f t="shared" si="4"/>
        <v>39.791666666666664</v>
      </c>
      <c r="K53" s="39">
        <f t="shared" si="5"/>
        <v>39.88752556237219</v>
      </c>
      <c r="L53" s="58">
        <f t="shared" si="3"/>
        <v>-0.09585889570552553</v>
      </c>
    </row>
    <row r="54" spans="1:12" s="15" customFormat="1" ht="15.75">
      <c r="A54" s="167" t="s">
        <v>34</v>
      </c>
      <c r="B54" s="33">
        <v>3030.08</v>
      </c>
      <c r="C54" s="38">
        <f>SUM(C55:C68)</f>
        <v>1.9899999999999998</v>
      </c>
      <c r="D54" s="38">
        <f t="shared" si="1"/>
        <v>0.06567483366775795</v>
      </c>
      <c r="E54" s="38">
        <v>0</v>
      </c>
      <c r="F54" s="162">
        <f t="shared" si="0"/>
        <v>1.9899999999999998</v>
      </c>
      <c r="G54" s="38">
        <f>SUM(G55:G68)</f>
        <v>2.4</v>
      </c>
      <c r="H54" s="38">
        <v>0</v>
      </c>
      <c r="I54" s="38">
        <f>SUM(I55:I68)</f>
        <v>2.4</v>
      </c>
      <c r="J54" s="38">
        <f t="shared" si="4"/>
        <v>12.06030150753769</v>
      </c>
      <c r="K54" s="38">
        <f t="shared" si="5"/>
      </c>
      <c r="L54" s="133" t="e">
        <f t="shared" si="3"/>
        <v>#VALUE!</v>
      </c>
    </row>
    <row r="55" spans="1:14" s="23" customFormat="1" ht="15" hidden="1">
      <c r="A55" s="169" t="s">
        <v>70</v>
      </c>
      <c r="B55" s="34">
        <v>420.36</v>
      </c>
      <c r="C55" s="39"/>
      <c r="D55" s="39">
        <f t="shared" si="1"/>
        <v>0</v>
      </c>
      <c r="E55" s="39"/>
      <c r="F55" s="165">
        <f t="shared" si="0"/>
        <v>0</v>
      </c>
      <c r="G55" s="39"/>
      <c r="H55" s="39"/>
      <c r="I55" s="34">
        <f t="shared" si="2"/>
        <v>0</v>
      </c>
      <c r="J55" s="39">
        <f t="shared" si="4"/>
      </c>
      <c r="K55" s="39">
        <f t="shared" si="5"/>
      </c>
      <c r="L55" s="132" t="e">
        <f t="shared" si="3"/>
        <v>#VALUE!</v>
      </c>
      <c r="M55" s="2"/>
      <c r="N55" s="2"/>
    </row>
    <row r="56" spans="1:12" s="2" customFormat="1" ht="15" hidden="1">
      <c r="A56" s="169" t="s">
        <v>71</v>
      </c>
      <c r="B56" s="34">
        <v>32.47</v>
      </c>
      <c r="C56" s="39"/>
      <c r="D56" s="39">
        <f t="shared" si="1"/>
        <v>0</v>
      </c>
      <c r="E56" s="39"/>
      <c r="F56" s="165">
        <f t="shared" si="0"/>
        <v>0</v>
      </c>
      <c r="G56" s="39"/>
      <c r="H56" s="39"/>
      <c r="I56" s="34">
        <f t="shared" si="2"/>
        <v>0</v>
      </c>
      <c r="J56" s="39">
        <f t="shared" si="4"/>
      </c>
      <c r="K56" s="39">
        <f t="shared" si="5"/>
      </c>
      <c r="L56" s="132" t="e">
        <f t="shared" si="3"/>
        <v>#VALUE!</v>
      </c>
    </row>
    <row r="57" spans="1:12" s="2" customFormat="1" ht="15" hidden="1">
      <c r="A57" s="169" t="s">
        <v>72</v>
      </c>
      <c r="B57" s="34">
        <v>151.28</v>
      </c>
      <c r="C57" s="39"/>
      <c r="D57" s="39">
        <f t="shared" si="1"/>
        <v>0</v>
      </c>
      <c r="E57" s="39"/>
      <c r="F57" s="165">
        <f t="shared" si="0"/>
        <v>0</v>
      </c>
      <c r="G57" s="39"/>
      <c r="H57" s="39"/>
      <c r="I57" s="34">
        <f t="shared" si="2"/>
        <v>0</v>
      </c>
      <c r="J57" s="39">
        <f t="shared" si="4"/>
      </c>
      <c r="K57" s="39">
        <f t="shared" si="5"/>
      </c>
      <c r="L57" s="132" t="e">
        <f t="shared" si="3"/>
        <v>#VALUE!</v>
      </c>
    </row>
    <row r="58" spans="1:12" s="2" customFormat="1" ht="15">
      <c r="A58" s="169" t="s">
        <v>73</v>
      </c>
      <c r="B58" s="34">
        <v>413.33</v>
      </c>
      <c r="C58" s="39">
        <v>0.09</v>
      </c>
      <c r="D58" s="39">
        <f t="shared" si="1"/>
        <v>0.02177436914813829</v>
      </c>
      <c r="E58" s="39"/>
      <c r="F58" s="165">
        <f t="shared" si="0"/>
        <v>0.09</v>
      </c>
      <c r="G58" s="39">
        <v>0.3</v>
      </c>
      <c r="H58" s="39"/>
      <c r="I58" s="34">
        <f t="shared" si="2"/>
        <v>0.3</v>
      </c>
      <c r="J58" s="39">
        <f t="shared" si="4"/>
        <v>33.333333333333336</v>
      </c>
      <c r="K58" s="39">
        <f t="shared" si="5"/>
      </c>
      <c r="L58" s="132" t="e">
        <f t="shared" si="3"/>
        <v>#VALUE!</v>
      </c>
    </row>
    <row r="59" spans="1:12" s="2" customFormat="1" ht="15" hidden="1">
      <c r="A59" s="169" t="s">
        <v>74</v>
      </c>
      <c r="B59" s="34">
        <v>128.86</v>
      </c>
      <c r="C59" s="39"/>
      <c r="D59" s="39">
        <f t="shared" si="1"/>
        <v>0</v>
      </c>
      <c r="E59" s="39"/>
      <c r="F59" s="165">
        <f t="shared" si="0"/>
        <v>0</v>
      </c>
      <c r="G59" s="39"/>
      <c r="H59" s="39"/>
      <c r="I59" s="34">
        <f t="shared" si="2"/>
        <v>0</v>
      </c>
      <c r="J59" s="39">
        <f t="shared" si="4"/>
      </c>
      <c r="K59" s="39">
        <f t="shared" si="5"/>
      </c>
      <c r="L59" s="132" t="e">
        <f t="shared" si="3"/>
        <v>#VALUE!</v>
      </c>
    </row>
    <row r="60" spans="1:12" s="2" customFormat="1" ht="15" hidden="1">
      <c r="A60" s="169" t="s">
        <v>35</v>
      </c>
      <c r="B60" s="34">
        <v>101.55</v>
      </c>
      <c r="C60" s="39"/>
      <c r="D60" s="39">
        <f t="shared" si="1"/>
        <v>0</v>
      </c>
      <c r="E60" s="39"/>
      <c r="F60" s="165">
        <f t="shared" si="0"/>
        <v>0</v>
      </c>
      <c r="G60" s="39"/>
      <c r="H60" s="39"/>
      <c r="I60" s="34">
        <f t="shared" si="2"/>
        <v>0</v>
      </c>
      <c r="J60" s="39">
        <f t="shared" si="4"/>
      </c>
      <c r="K60" s="39">
        <f t="shared" si="5"/>
      </c>
      <c r="L60" s="132" t="e">
        <f t="shared" si="3"/>
        <v>#VALUE!</v>
      </c>
    </row>
    <row r="61" spans="1:12" s="2" customFormat="1" ht="15" hidden="1">
      <c r="A61" s="169" t="s">
        <v>94</v>
      </c>
      <c r="B61" s="34">
        <v>64.28</v>
      </c>
      <c r="C61" s="39"/>
      <c r="D61" s="39">
        <f t="shared" si="1"/>
        <v>0</v>
      </c>
      <c r="E61" s="39"/>
      <c r="F61" s="165">
        <f>C61-E61</f>
        <v>0</v>
      </c>
      <c r="G61" s="39"/>
      <c r="H61" s="39"/>
      <c r="I61" s="34">
        <f>G61-H61</f>
        <v>0</v>
      </c>
      <c r="J61" s="39">
        <f t="shared" si="4"/>
      </c>
      <c r="K61" s="39">
        <f t="shared" si="5"/>
      </c>
      <c r="L61" s="132" t="e">
        <f t="shared" si="3"/>
        <v>#VALUE!</v>
      </c>
    </row>
    <row r="62" spans="1:12" s="2" customFormat="1" ht="15" hidden="1">
      <c r="A62" s="169" t="s">
        <v>36</v>
      </c>
      <c r="B62" s="34">
        <v>100.32</v>
      </c>
      <c r="C62" s="39"/>
      <c r="D62" s="39">
        <f t="shared" si="1"/>
        <v>0</v>
      </c>
      <c r="E62" s="39"/>
      <c r="F62" s="165">
        <f t="shared" si="0"/>
        <v>0</v>
      </c>
      <c r="G62" s="39"/>
      <c r="H62" s="39"/>
      <c r="I62" s="34">
        <f t="shared" si="2"/>
        <v>0</v>
      </c>
      <c r="J62" s="39">
        <f t="shared" si="4"/>
      </c>
      <c r="K62" s="39">
        <f t="shared" si="5"/>
      </c>
      <c r="L62" s="132" t="e">
        <f t="shared" si="3"/>
        <v>#VALUE!</v>
      </c>
    </row>
    <row r="63" spans="1:12" s="2" customFormat="1" ht="15" hidden="1">
      <c r="A63" s="169" t="s">
        <v>75</v>
      </c>
      <c r="B63" s="34">
        <v>130.49</v>
      </c>
      <c r="C63" s="39"/>
      <c r="D63" s="39">
        <f t="shared" si="1"/>
        <v>0</v>
      </c>
      <c r="E63" s="39"/>
      <c r="F63" s="165">
        <f t="shared" si="0"/>
        <v>0</v>
      </c>
      <c r="G63" s="39"/>
      <c r="H63" s="39"/>
      <c r="I63" s="34">
        <f t="shared" si="2"/>
        <v>0</v>
      </c>
      <c r="J63" s="39">
        <f t="shared" si="4"/>
      </c>
      <c r="K63" s="39">
        <f t="shared" si="5"/>
      </c>
      <c r="L63" s="132" t="e">
        <f t="shared" si="3"/>
        <v>#VALUE!</v>
      </c>
    </row>
    <row r="64" spans="1:12" s="2" customFormat="1" ht="15">
      <c r="A64" s="169" t="s">
        <v>37</v>
      </c>
      <c r="B64" s="34">
        <v>534.99</v>
      </c>
      <c r="C64" s="39">
        <v>0.5</v>
      </c>
      <c r="D64" s="39">
        <f t="shared" si="1"/>
        <v>0.09345969083534272</v>
      </c>
      <c r="E64" s="39"/>
      <c r="F64" s="165">
        <f t="shared" si="0"/>
        <v>0.5</v>
      </c>
      <c r="G64" s="39">
        <v>0.3</v>
      </c>
      <c r="H64" s="39"/>
      <c r="I64" s="34">
        <f t="shared" si="2"/>
        <v>0.3</v>
      </c>
      <c r="J64" s="39">
        <f t="shared" si="4"/>
        <v>6</v>
      </c>
      <c r="K64" s="39">
        <f t="shared" si="5"/>
      </c>
      <c r="L64" s="132" t="e">
        <f t="shared" si="3"/>
        <v>#VALUE!</v>
      </c>
    </row>
    <row r="65" spans="1:12" s="2" customFormat="1" ht="15" hidden="1">
      <c r="A65" s="169" t="s">
        <v>38</v>
      </c>
      <c r="B65" s="34">
        <v>126.26</v>
      </c>
      <c r="C65" s="39"/>
      <c r="D65" s="39">
        <f t="shared" si="1"/>
        <v>0</v>
      </c>
      <c r="E65" s="39"/>
      <c r="F65" s="165">
        <f t="shared" si="0"/>
        <v>0</v>
      </c>
      <c r="G65" s="39"/>
      <c r="H65" s="39"/>
      <c r="I65" s="34">
        <f t="shared" si="2"/>
        <v>0</v>
      </c>
      <c r="J65" s="39">
        <f t="shared" si="4"/>
      </c>
      <c r="K65" s="39">
        <f t="shared" si="5"/>
      </c>
      <c r="L65" s="132" t="e">
        <f t="shared" si="3"/>
        <v>#VALUE!</v>
      </c>
    </row>
    <row r="66" spans="1:12" s="2" customFormat="1" ht="15" hidden="1">
      <c r="A66" s="163" t="s">
        <v>39</v>
      </c>
      <c r="B66" s="34">
        <v>320.24</v>
      </c>
      <c r="C66" s="39"/>
      <c r="D66" s="39">
        <f t="shared" si="1"/>
        <v>0</v>
      </c>
      <c r="E66" s="39"/>
      <c r="F66" s="165">
        <f t="shared" si="0"/>
        <v>0</v>
      </c>
      <c r="G66" s="39"/>
      <c r="H66" s="39"/>
      <c r="I66" s="34">
        <f t="shared" si="2"/>
        <v>0</v>
      </c>
      <c r="J66" s="39">
        <f t="shared" si="4"/>
      </c>
      <c r="K66" s="39">
        <f t="shared" si="5"/>
      </c>
      <c r="L66" s="132" t="e">
        <f t="shared" si="3"/>
        <v>#VALUE!</v>
      </c>
    </row>
    <row r="67" spans="1:12" s="2" customFormat="1" ht="15">
      <c r="A67" s="163" t="s">
        <v>40</v>
      </c>
      <c r="B67" s="34">
        <v>374.17</v>
      </c>
      <c r="C67" s="34">
        <v>1.4</v>
      </c>
      <c r="D67" s="39">
        <f t="shared" si="1"/>
        <v>0.3741614774033193</v>
      </c>
      <c r="E67" s="34"/>
      <c r="F67" s="165">
        <f t="shared" si="0"/>
        <v>1.4</v>
      </c>
      <c r="G67" s="34">
        <v>1.8</v>
      </c>
      <c r="H67" s="34"/>
      <c r="I67" s="34">
        <f t="shared" si="2"/>
        <v>1.8</v>
      </c>
      <c r="J67" s="39">
        <f t="shared" si="4"/>
        <v>12.857142857142858</v>
      </c>
      <c r="K67" s="39">
        <f t="shared" si="5"/>
      </c>
      <c r="L67" s="132" t="e">
        <f t="shared" si="3"/>
        <v>#VALUE!</v>
      </c>
    </row>
    <row r="68" spans="1:12" s="2" customFormat="1" ht="15" hidden="1">
      <c r="A68" s="169" t="s">
        <v>41</v>
      </c>
      <c r="B68" s="34">
        <v>131.49</v>
      </c>
      <c r="C68" s="39"/>
      <c r="D68" s="39">
        <f t="shared" si="1"/>
        <v>0</v>
      </c>
      <c r="E68" s="39"/>
      <c r="F68" s="180">
        <f t="shared" si="0"/>
        <v>0</v>
      </c>
      <c r="G68" s="39"/>
      <c r="H68" s="39"/>
      <c r="I68" s="18">
        <f t="shared" si="2"/>
        <v>0</v>
      </c>
      <c r="J68" s="39">
        <f t="shared" si="4"/>
      </c>
      <c r="K68" s="39">
        <f t="shared" si="5"/>
      </c>
      <c r="L68" s="58" t="e">
        <f t="shared" si="3"/>
        <v>#VALUE!</v>
      </c>
    </row>
    <row r="69" spans="1:12" s="15" customFormat="1" ht="15.75" hidden="1">
      <c r="A69" s="167" t="s">
        <v>76</v>
      </c>
      <c r="B69" s="33">
        <v>762.47</v>
      </c>
      <c r="C69" s="38">
        <f>SUM(C70:C75)-C73-C74</f>
        <v>0</v>
      </c>
      <c r="D69" s="38">
        <f t="shared" si="1"/>
        <v>0</v>
      </c>
      <c r="E69" s="38">
        <v>0</v>
      </c>
      <c r="F69" s="181">
        <f t="shared" si="0"/>
        <v>0</v>
      </c>
      <c r="G69" s="38">
        <f>SUM(G70:G75)-G73-G74</f>
        <v>0</v>
      </c>
      <c r="H69" s="38">
        <v>0</v>
      </c>
      <c r="I69" s="182">
        <f t="shared" si="2"/>
        <v>0</v>
      </c>
      <c r="J69" s="38">
        <f t="shared" si="4"/>
      </c>
      <c r="K69" s="38">
        <f t="shared" si="5"/>
      </c>
      <c r="L69" s="57" t="e">
        <f t="shared" si="3"/>
        <v>#VALUE!</v>
      </c>
    </row>
    <row r="70" spans="1:12" s="2" customFormat="1" ht="15" hidden="1">
      <c r="A70" s="169" t="s">
        <v>77</v>
      </c>
      <c r="B70" s="34">
        <v>146.54</v>
      </c>
      <c r="C70" s="39"/>
      <c r="D70" s="39">
        <f t="shared" si="1"/>
        <v>0</v>
      </c>
      <c r="E70" s="39"/>
      <c r="F70" s="180">
        <f t="shared" si="0"/>
        <v>0</v>
      </c>
      <c r="G70" s="39"/>
      <c r="H70" s="39"/>
      <c r="I70" s="18">
        <f t="shared" si="2"/>
        <v>0</v>
      </c>
      <c r="J70" s="39">
        <f t="shared" si="4"/>
      </c>
      <c r="K70" s="39">
        <f t="shared" si="5"/>
      </c>
      <c r="L70" s="58" t="e">
        <f t="shared" si="3"/>
        <v>#VALUE!</v>
      </c>
    </row>
    <row r="71" spans="1:12" s="2" customFormat="1" ht="15" hidden="1">
      <c r="A71" s="169" t="s">
        <v>42</v>
      </c>
      <c r="B71" s="34">
        <v>133.3</v>
      </c>
      <c r="C71" s="39"/>
      <c r="D71" s="39">
        <f aca="true" t="shared" si="6" ref="D71:D103">C71/B71*100</f>
        <v>0</v>
      </c>
      <c r="E71" s="39"/>
      <c r="F71" s="180">
        <f t="shared" si="0"/>
        <v>0</v>
      </c>
      <c r="G71" s="39"/>
      <c r="H71" s="39"/>
      <c r="I71" s="18">
        <f aca="true" t="shared" si="7" ref="I71:I103">G71-H71</f>
        <v>0</v>
      </c>
      <c r="J71" s="39">
        <f t="shared" si="4"/>
      </c>
      <c r="K71" s="39">
        <f t="shared" si="5"/>
      </c>
      <c r="L71" s="58" t="e">
        <f t="shared" si="3"/>
        <v>#VALUE!</v>
      </c>
    </row>
    <row r="72" spans="1:12" s="2" customFormat="1" ht="15" hidden="1">
      <c r="A72" s="169" t="s">
        <v>43</v>
      </c>
      <c r="B72" s="34">
        <v>128.41</v>
      </c>
      <c r="C72" s="39"/>
      <c r="D72" s="39">
        <f t="shared" si="6"/>
        <v>0</v>
      </c>
      <c r="E72" s="39"/>
      <c r="F72" s="180">
        <f aca="true" t="shared" si="8" ref="F72:F103">C72-E72</f>
        <v>0</v>
      </c>
      <c r="G72" s="39"/>
      <c r="H72" s="39"/>
      <c r="I72" s="18">
        <f t="shared" si="7"/>
        <v>0</v>
      </c>
      <c r="J72" s="39">
        <f t="shared" si="4"/>
      </c>
      <c r="K72" s="39">
        <f t="shared" si="5"/>
      </c>
      <c r="L72" s="58" t="e">
        <f aca="true" t="shared" si="9" ref="L72:L103">J72-K72</f>
        <v>#VALUE!</v>
      </c>
    </row>
    <row r="73" spans="1:12" s="2" customFormat="1" ht="15" hidden="1">
      <c r="A73" s="169" t="s">
        <v>78</v>
      </c>
      <c r="B73" s="34">
        <v>999999999</v>
      </c>
      <c r="C73" s="39"/>
      <c r="D73" s="39">
        <f t="shared" si="6"/>
        <v>0</v>
      </c>
      <c r="E73" s="39"/>
      <c r="F73" s="180">
        <f t="shared" si="8"/>
        <v>0</v>
      </c>
      <c r="G73" s="39"/>
      <c r="H73" s="39"/>
      <c r="I73" s="18">
        <f t="shared" si="7"/>
        <v>0</v>
      </c>
      <c r="J73" s="39">
        <f aca="true" t="shared" si="10" ref="J73:J102">IF(C73&gt;0,G73/C73*10,"")</f>
      </c>
      <c r="K73" s="39">
        <f aca="true" t="shared" si="11" ref="K73:K102">IF(E73&gt;0,H73/E73*10,"")</f>
      </c>
      <c r="L73" s="58" t="e">
        <f t="shared" si="9"/>
        <v>#VALUE!</v>
      </c>
    </row>
    <row r="74" spans="1:12" s="2" customFormat="1" ht="15" hidden="1">
      <c r="A74" s="169" t="s">
        <v>79</v>
      </c>
      <c r="B74" s="34"/>
      <c r="C74" s="39"/>
      <c r="D74" s="39" t="e">
        <f t="shared" si="6"/>
        <v>#DIV/0!</v>
      </c>
      <c r="E74" s="39"/>
      <c r="F74" s="180">
        <f t="shared" si="8"/>
        <v>0</v>
      </c>
      <c r="G74" s="39"/>
      <c r="H74" s="39"/>
      <c r="I74" s="18">
        <f t="shared" si="7"/>
        <v>0</v>
      </c>
      <c r="J74" s="39">
        <f t="shared" si="10"/>
      </c>
      <c r="K74" s="39">
        <f t="shared" si="11"/>
      </c>
      <c r="L74" s="58" t="e">
        <f t="shared" si="9"/>
        <v>#VALUE!</v>
      </c>
    </row>
    <row r="75" spans="1:12" s="2" customFormat="1" ht="15" hidden="1">
      <c r="A75" s="169" t="s">
        <v>44</v>
      </c>
      <c r="B75" s="34">
        <v>354.23</v>
      </c>
      <c r="C75" s="39"/>
      <c r="D75" s="39">
        <f t="shared" si="6"/>
        <v>0</v>
      </c>
      <c r="E75" s="39"/>
      <c r="F75" s="180">
        <f t="shared" si="8"/>
        <v>0</v>
      </c>
      <c r="G75" s="39"/>
      <c r="H75" s="39"/>
      <c r="I75" s="18">
        <f t="shared" si="7"/>
        <v>0</v>
      </c>
      <c r="J75" s="39">
        <f t="shared" si="10"/>
      </c>
      <c r="K75" s="39">
        <f t="shared" si="11"/>
      </c>
      <c r="L75" s="58" t="e">
        <f t="shared" si="9"/>
        <v>#VALUE!</v>
      </c>
    </row>
    <row r="76" spans="1:12" s="15" customFormat="1" ht="15.75" hidden="1">
      <c r="A76" s="167" t="s">
        <v>45</v>
      </c>
      <c r="B76" s="33">
        <v>1140.72</v>
      </c>
      <c r="C76" s="38">
        <f>SUM(C77:C92)-C83-C84-C92</f>
        <v>0</v>
      </c>
      <c r="D76" s="38">
        <f t="shared" si="6"/>
        <v>0</v>
      </c>
      <c r="E76" s="38">
        <v>0</v>
      </c>
      <c r="F76" s="181">
        <f t="shared" si="8"/>
        <v>0</v>
      </c>
      <c r="G76" s="38">
        <f>SUM(G77:G92)-G83-G84-G92</f>
        <v>0</v>
      </c>
      <c r="H76" s="38">
        <v>0</v>
      </c>
      <c r="I76" s="182">
        <f t="shared" si="7"/>
        <v>0</v>
      </c>
      <c r="J76" s="38">
        <f t="shared" si="10"/>
      </c>
      <c r="K76" s="38">
        <f t="shared" si="11"/>
      </c>
      <c r="L76" s="57" t="e">
        <f t="shared" si="9"/>
        <v>#VALUE!</v>
      </c>
    </row>
    <row r="77" spans="1:12" s="2" customFormat="1" ht="15" hidden="1">
      <c r="A77" s="169" t="s">
        <v>80</v>
      </c>
      <c r="B77" s="34">
        <v>999999999</v>
      </c>
      <c r="C77" s="39"/>
      <c r="D77" s="39">
        <f t="shared" si="6"/>
        <v>0</v>
      </c>
      <c r="E77" s="39"/>
      <c r="F77" s="180">
        <f t="shared" si="8"/>
        <v>0</v>
      </c>
      <c r="G77" s="39"/>
      <c r="H77" s="39"/>
      <c r="I77" s="18">
        <f t="shared" si="7"/>
        <v>0</v>
      </c>
      <c r="J77" s="39">
        <f t="shared" si="10"/>
      </c>
      <c r="K77" s="39">
        <f t="shared" si="11"/>
      </c>
      <c r="L77" s="58" t="e">
        <f t="shared" si="9"/>
        <v>#VALUE!</v>
      </c>
    </row>
    <row r="78" spans="1:12" s="2" customFormat="1" ht="15" hidden="1">
      <c r="A78" s="169" t="s">
        <v>81</v>
      </c>
      <c r="B78" s="34">
        <v>4.82</v>
      </c>
      <c r="C78" s="39"/>
      <c r="D78" s="39">
        <f t="shared" si="6"/>
        <v>0</v>
      </c>
      <c r="E78" s="39"/>
      <c r="F78" s="180">
        <f t="shared" si="8"/>
        <v>0</v>
      </c>
      <c r="G78" s="39"/>
      <c r="H78" s="39"/>
      <c r="I78" s="18">
        <f t="shared" si="7"/>
        <v>0</v>
      </c>
      <c r="J78" s="39">
        <f t="shared" si="10"/>
      </c>
      <c r="K78" s="39">
        <f t="shared" si="11"/>
      </c>
      <c r="L78" s="58" t="e">
        <f t="shared" si="9"/>
        <v>#VALUE!</v>
      </c>
    </row>
    <row r="79" spans="1:12" s="2" customFormat="1" ht="15" hidden="1">
      <c r="A79" s="169" t="s">
        <v>82</v>
      </c>
      <c r="B79" s="34">
        <v>1.56</v>
      </c>
      <c r="C79" s="39"/>
      <c r="D79" s="39">
        <f t="shared" si="6"/>
        <v>0</v>
      </c>
      <c r="E79" s="39"/>
      <c r="F79" s="180">
        <f t="shared" si="8"/>
        <v>0</v>
      </c>
      <c r="G79" s="39"/>
      <c r="H79" s="39"/>
      <c r="I79" s="18">
        <f t="shared" si="7"/>
        <v>0</v>
      </c>
      <c r="J79" s="39">
        <f t="shared" si="10"/>
      </c>
      <c r="K79" s="39">
        <f t="shared" si="11"/>
      </c>
      <c r="L79" s="58" t="e">
        <f t="shared" si="9"/>
        <v>#VALUE!</v>
      </c>
    </row>
    <row r="80" spans="1:12" s="2" customFormat="1" ht="15" hidden="1">
      <c r="A80" s="169" t="s">
        <v>83</v>
      </c>
      <c r="B80" s="34">
        <v>9.73</v>
      </c>
      <c r="C80" s="39"/>
      <c r="D80" s="39">
        <f t="shared" si="6"/>
        <v>0</v>
      </c>
      <c r="E80" s="39"/>
      <c r="F80" s="180">
        <f t="shared" si="8"/>
        <v>0</v>
      </c>
      <c r="G80" s="39"/>
      <c r="H80" s="39"/>
      <c r="I80" s="18">
        <f t="shared" si="7"/>
        <v>0</v>
      </c>
      <c r="J80" s="39">
        <f t="shared" si="10"/>
      </c>
      <c r="K80" s="39">
        <f t="shared" si="11"/>
      </c>
      <c r="L80" s="58" t="e">
        <f t="shared" si="9"/>
        <v>#VALUE!</v>
      </c>
    </row>
    <row r="81" spans="1:12" s="2" customFormat="1" ht="15" hidden="1">
      <c r="A81" s="169" t="s">
        <v>46</v>
      </c>
      <c r="B81" s="34">
        <v>255.65</v>
      </c>
      <c r="C81" s="39"/>
      <c r="D81" s="39">
        <f t="shared" si="6"/>
        <v>0</v>
      </c>
      <c r="E81" s="39"/>
      <c r="F81" s="180">
        <f t="shared" si="8"/>
        <v>0</v>
      </c>
      <c r="G81" s="39"/>
      <c r="H81" s="39"/>
      <c r="I81" s="18">
        <f t="shared" si="7"/>
        <v>0</v>
      </c>
      <c r="J81" s="39">
        <f t="shared" si="10"/>
      </c>
      <c r="K81" s="39">
        <f t="shared" si="11"/>
      </c>
      <c r="L81" s="58" t="e">
        <f t="shared" si="9"/>
        <v>#VALUE!</v>
      </c>
    </row>
    <row r="82" spans="1:12" s="2" customFormat="1" ht="15" hidden="1">
      <c r="A82" s="169" t="s">
        <v>47</v>
      </c>
      <c r="B82" s="34">
        <v>145.67</v>
      </c>
      <c r="C82" s="39"/>
      <c r="D82" s="39">
        <f t="shared" si="6"/>
        <v>0</v>
      </c>
      <c r="E82" s="39"/>
      <c r="F82" s="180">
        <f t="shared" si="8"/>
        <v>0</v>
      </c>
      <c r="G82" s="39"/>
      <c r="H82" s="39"/>
      <c r="I82" s="18">
        <f t="shared" si="7"/>
        <v>0</v>
      </c>
      <c r="J82" s="39">
        <f t="shared" si="10"/>
      </c>
      <c r="K82" s="39">
        <f t="shared" si="11"/>
      </c>
      <c r="L82" s="58" t="e">
        <f t="shared" si="9"/>
        <v>#VALUE!</v>
      </c>
    </row>
    <row r="83" spans="1:12" s="2" customFormat="1" ht="15" hidden="1">
      <c r="A83" s="169" t="s">
        <v>84</v>
      </c>
      <c r="B83" s="34"/>
      <c r="C83" s="39"/>
      <c r="D83" s="39" t="e">
        <f t="shared" si="6"/>
        <v>#DIV/0!</v>
      </c>
      <c r="E83" s="39"/>
      <c r="F83" s="180">
        <f t="shared" si="8"/>
        <v>0</v>
      </c>
      <c r="G83" s="39"/>
      <c r="H83" s="39"/>
      <c r="I83" s="18">
        <f t="shared" si="7"/>
        <v>0</v>
      </c>
      <c r="J83" s="39">
        <f t="shared" si="10"/>
      </c>
      <c r="K83" s="39">
        <f t="shared" si="11"/>
      </c>
      <c r="L83" s="58" t="e">
        <f t="shared" si="9"/>
        <v>#VALUE!</v>
      </c>
    </row>
    <row r="84" spans="1:12" s="2" customFormat="1" ht="15" hidden="1">
      <c r="A84" s="169" t="s">
        <v>85</v>
      </c>
      <c r="B84" s="34"/>
      <c r="C84" s="39"/>
      <c r="D84" s="39" t="e">
        <f t="shared" si="6"/>
        <v>#DIV/0!</v>
      </c>
      <c r="E84" s="39"/>
      <c r="F84" s="180">
        <f t="shared" si="8"/>
        <v>0</v>
      </c>
      <c r="G84" s="39"/>
      <c r="H84" s="39"/>
      <c r="I84" s="18">
        <f t="shared" si="7"/>
        <v>0</v>
      </c>
      <c r="J84" s="39">
        <f t="shared" si="10"/>
      </c>
      <c r="K84" s="39">
        <f t="shared" si="11"/>
      </c>
      <c r="L84" s="58" t="e">
        <f t="shared" si="9"/>
        <v>#VALUE!</v>
      </c>
    </row>
    <row r="85" spans="1:12" s="2" customFormat="1" ht="15" hidden="1">
      <c r="A85" s="169" t="s">
        <v>48</v>
      </c>
      <c r="B85" s="34">
        <v>94.06</v>
      </c>
      <c r="C85" s="39"/>
      <c r="D85" s="39">
        <f t="shared" si="6"/>
        <v>0</v>
      </c>
      <c r="E85" s="39"/>
      <c r="F85" s="180">
        <f t="shared" si="8"/>
        <v>0</v>
      </c>
      <c r="G85" s="39"/>
      <c r="H85" s="39"/>
      <c r="I85" s="18">
        <f t="shared" si="7"/>
        <v>0</v>
      </c>
      <c r="J85" s="39">
        <f t="shared" si="10"/>
      </c>
      <c r="K85" s="39">
        <f t="shared" si="11"/>
      </c>
      <c r="L85" s="58" t="e">
        <f t="shared" si="9"/>
        <v>#VALUE!</v>
      </c>
    </row>
    <row r="86" spans="1:12" s="2" customFormat="1" ht="15" hidden="1">
      <c r="A86" s="169" t="s">
        <v>86</v>
      </c>
      <c r="B86" s="34"/>
      <c r="C86" s="39"/>
      <c r="D86" s="39" t="e">
        <f t="shared" si="6"/>
        <v>#DIV/0!</v>
      </c>
      <c r="E86" s="39"/>
      <c r="F86" s="180">
        <f t="shared" si="8"/>
        <v>0</v>
      </c>
      <c r="G86" s="39"/>
      <c r="H86" s="39"/>
      <c r="I86" s="18">
        <f t="shared" si="7"/>
        <v>0</v>
      </c>
      <c r="J86" s="39">
        <f t="shared" si="10"/>
      </c>
      <c r="K86" s="39">
        <f t="shared" si="11"/>
      </c>
      <c r="L86" s="58" t="e">
        <f t="shared" si="9"/>
        <v>#VALUE!</v>
      </c>
    </row>
    <row r="87" spans="1:12" s="2" customFormat="1" ht="15" hidden="1">
      <c r="A87" s="169" t="s">
        <v>49</v>
      </c>
      <c r="B87" s="34">
        <v>107.92</v>
      </c>
      <c r="C87" s="39"/>
      <c r="D87" s="39">
        <f t="shared" si="6"/>
        <v>0</v>
      </c>
      <c r="E87" s="39"/>
      <c r="F87" s="180">
        <f t="shared" si="8"/>
        <v>0</v>
      </c>
      <c r="G87" s="39"/>
      <c r="H87" s="39"/>
      <c r="I87" s="18">
        <f t="shared" si="7"/>
        <v>0</v>
      </c>
      <c r="J87" s="39">
        <f t="shared" si="10"/>
      </c>
      <c r="K87" s="39">
        <f t="shared" si="11"/>
      </c>
      <c r="L87" s="58" t="e">
        <f t="shared" si="9"/>
        <v>#VALUE!</v>
      </c>
    </row>
    <row r="88" spans="1:12" s="2" customFormat="1" ht="15" hidden="1">
      <c r="A88" s="169" t="s">
        <v>50</v>
      </c>
      <c r="B88" s="34">
        <v>180.68</v>
      </c>
      <c r="C88" s="39"/>
      <c r="D88" s="39">
        <f t="shared" si="6"/>
        <v>0</v>
      </c>
      <c r="E88" s="39"/>
      <c r="F88" s="180">
        <f t="shared" si="8"/>
        <v>0</v>
      </c>
      <c r="G88" s="39"/>
      <c r="H88" s="39"/>
      <c r="I88" s="18">
        <f t="shared" si="7"/>
        <v>0</v>
      </c>
      <c r="J88" s="39">
        <f t="shared" si="10"/>
      </c>
      <c r="K88" s="39">
        <f t="shared" si="11"/>
      </c>
      <c r="L88" s="58" t="e">
        <f t="shared" si="9"/>
        <v>#VALUE!</v>
      </c>
    </row>
    <row r="89" spans="1:12" s="2" customFormat="1" ht="15" hidden="1">
      <c r="A89" s="169" t="s">
        <v>51</v>
      </c>
      <c r="B89" s="34">
        <v>320.18</v>
      </c>
      <c r="C89" s="39"/>
      <c r="D89" s="39">
        <f t="shared" si="6"/>
        <v>0</v>
      </c>
      <c r="E89" s="39"/>
      <c r="F89" s="180">
        <f t="shared" si="8"/>
        <v>0</v>
      </c>
      <c r="G89" s="39"/>
      <c r="H89" s="39"/>
      <c r="I89" s="18">
        <f t="shared" si="7"/>
        <v>0</v>
      </c>
      <c r="J89" s="39">
        <f t="shared" si="10"/>
      </c>
      <c r="K89" s="39">
        <f t="shared" si="11"/>
      </c>
      <c r="L89" s="58" t="e">
        <f t="shared" si="9"/>
        <v>#VALUE!</v>
      </c>
    </row>
    <row r="90" spans="1:12" s="2" customFormat="1" ht="15" hidden="1">
      <c r="A90" s="163" t="s">
        <v>52</v>
      </c>
      <c r="B90" s="34">
        <v>12.75</v>
      </c>
      <c r="C90" s="39"/>
      <c r="D90" s="39">
        <f t="shared" si="6"/>
        <v>0</v>
      </c>
      <c r="E90" s="39"/>
      <c r="F90" s="180">
        <f t="shared" si="8"/>
        <v>0</v>
      </c>
      <c r="G90" s="39"/>
      <c r="H90" s="39"/>
      <c r="I90" s="18">
        <f t="shared" si="7"/>
        <v>0</v>
      </c>
      <c r="J90" s="39">
        <f t="shared" si="10"/>
      </c>
      <c r="K90" s="39">
        <f t="shared" si="11"/>
      </c>
      <c r="L90" s="58" t="e">
        <f t="shared" si="9"/>
        <v>#VALUE!</v>
      </c>
    </row>
    <row r="91" spans="1:12" s="2" customFormat="1" ht="15" hidden="1">
      <c r="A91" s="169" t="s">
        <v>97</v>
      </c>
      <c r="B91" s="34">
        <v>7.58</v>
      </c>
      <c r="C91" s="39"/>
      <c r="D91" s="39">
        <f t="shared" si="6"/>
        <v>0</v>
      </c>
      <c r="E91" s="39"/>
      <c r="F91" s="180">
        <f t="shared" si="8"/>
        <v>0</v>
      </c>
      <c r="G91" s="39"/>
      <c r="H91" s="39"/>
      <c r="I91" s="18">
        <f t="shared" si="7"/>
        <v>0</v>
      </c>
      <c r="J91" s="39">
        <f t="shared" si="10"/>
      </c>
      <c r="K91" s="39">
        <f t="shared" si="11"/>
      </c>
      <c r="L91" s="58" t="e">
        <f t="shared" si="9"/>
        <v>#VALUE!</v>
      </c>
    </row>
    <row r="92" spans="1:12" s="2" customFormat="1" ht="15" hidden="1">
      <c r="A92" s="169" t="s">
        <v>87</v>
      </c>
      <c r="B92" s="34"/>
      <c r="C92" s="39"/>
      <c r="D92" s="39" t="e">
        <f t="shared" si="6"/>
        <v>#DIV/0!</v>
      </c>
      <c r="E92" s="39"/>
      <c r="F92" s="180">
        <f t="shared" si="8"/>
        <v>0</v>
      </c>
      <c r="G92" s="39"/>
      <c r="H92" s="39"/>
      <c r="I92" s="18">
        <f t="shared" si="7"/>
        <v>0</v>
      </c>
      <c r="J92" s="39">
        <f t="shared" si="10"/>
      </c>
      <c r="K92" s="39">
        <f t="shared" si="11"/>
      </c>
      <c r="L92" s="58" t="e">
        <f t="shared" si="9"/>
        <v>#VALUE!</v>
      </c>
    </row>
    <row r="93" spans="1:12" s="15" customFormat="1" ht="15.75">
      <c r="A93" s="167" t="s">
        <v>53</v>
      </c>
      <c r="B93" s="33">
        <v>42.95</v>
      </c>
      <c r="C93" s="38">
        <f>SUM(C94:C103)-C99</f>
        <v>0.075</v>
      </c>
      <c r="D93" s="38">
        <f t="shared" si="6"/>
        <v>0.1746216530849825</v>
      </c>
      <c r="E93" s="38">
        <v>0.171</v>
      </c>
      <c r="F93" s="181">
        <f t="shared" si="8"/>
        <v>-0.09600000000000002</v>
      </c>
      <c r="G93" s="38">
        <f>SUM(G94:G103)-G99</f>
        <v>0.104</v>
      </c>
      <c r="H93" s="38">
        <v>0.453</v>
      </c>
      <c r="I93" s="182">
        <f t="shared" si="7"/>
        <v>-0.34900000000000003</v>
      </c>
      <c r="J93" s="38">
        <f t="shared" si="10"/>
        <v>13.866666666666667</v>
      </c>
      <c r="K93" s="38">
        <f t="shared" si="11"/>
        <v>26.49122807017544</v>
      </c>
      <c r="L93" s="133">
        <f t="shared" si="9"/>
        <v>-12.624561403508771</v>
      </c>
    </row>
    <row r="94" spans="1:12" s="2" customFormat="1" ht="15" hidden="1">
      <c r="A94" s="169" t="s">
        <v>88</v>
      </c>
      <c r="B94" s="34">
        <v>2.52</v>
      </c>
      <c r="C94" s="39"/>
      <c r="D94" s="39">
        <f t="shared" si="6"/>
        <v>0</v>
      </c>
      <c r="E94" s="39"/>
      <c r="F94" s="180">
        <f t="shared" si="8"/>
        <v>0</v>
      </c>
      <c r="G94" s="39"/>
      <c r="H94" s="39"/>
      <c r="I94" s="18">
        <f t="shared" si="7"/>
        <v>0</v>
      </c>
      <c r="J94" s="39">
        <f t="shared" si="10"/>
      </c>
      <c r="K94" s="39">
        <f t="shared" si="11"/>
      </c>
      <c r="L94" s="132" t="e">
        <f t="shared" si="9"/>
        <v>#VALUE!</v>
      </c>
    </row>
    <row r="95" spans="1:12" s="2" customFormat="1" ht="15">
      <c r="A95" s="170" t="s">
        <v>54</v>
      </c>
      <c r="B95" s="91">
        <v>5.31</v>
      </c>
      <c r="C95" s="42">
        <v>0.075</v>
      </c>
      <c r="D95" s="42">
        <f t="shared" si="6"/>
        <v>1.4124293785310735</v>
      </c>
      <c r="E95" s="42">
        <v>0.171</v>
      </c>
      <c r="F95" s="183">
        <f t="shared" si="8"/>
        <v>-0.09600000000000002</v>
      </c>
      <c r="G95" s="42">
        <v>0.104</v>
      </c>
      <c r="H95" s="42">
        <v>0.453</v>
      </c>
      <c r="I95" s="41">
        <f t="shared" si="7"/>
        <v>-0.34900000000000003</v>
      </c>
      <c r="J95" s="42">
        <f t="shared" si="10"/>
        <v>13.866666666666667</v>
      </c>
      <c r="K95" s="42">
        <f t="shared" si="11"/>
        <v>26.49122807017544</v>
      </c>
      <c r="L95" s="134">
        <f t="shared" si="9"/>
        <v>-12.624561403508771</v>
      </c>
    </row>
    <row r="96" spans="1:12" s="2" customFormat="1" ht="15" hidden="1">
      <c r="A96" s="125" t="s">
        <v>55</v>
      </c>
      <c r="B96" s="137">
        <v>0.65</v>
      </c>
      <c r="C96" s="119"/>
      <c r="D96" s="121">
        <f t="shared" si="6"/>
        <v>0</v>
      </c>
      <c r="E96" s="121"/>
      <c r="F96" s="122">
        <f t="shared" si="8"/>
        <v>0</v>
      </c>
      <c r="G96" s="119"/>
      <c r="H96" s="121"/>
      <c r="I96" s="123">
        <f t="shared" si="7"/>
        <v>0</v>
      </c>
      <c r="J96" s="119">
        <f t="shared" si="10"/>
      </c>
      <c r="K96" s="121">
        <f t="shared" si="11"/>
      </c>
      <c r="L96" s="109" t="e">
        <f t="shared" si="9"/>
        <v>#VALUE!</v>
      </c>
    </row>
    <row r="97" spans="1:12" s="2" customFormat="1" ht="15" hidden="1">
      <c r="A97" s="49" t="s">
        <v>56</v>
      </c>
      <c r="B97" s="83">
        <v>33.65</v>
      </c>
      <c r="C97" s="31"/>
      <c r="D97" s="39">
        <f t="shared" si="6"/>
        <v>0</v>
      </c>
      <c r="E97" s="39"/>
      <c r="F97" s="70">
        <f t="shared" si="8"/>
        <v>0</v>
      </c>
      <c r="G97" s="31"/>
      <c r="H97" s="39"/>
      <c r="I97" s="20">
        <f t="shared" si="7"/>
        <v>0</v>
      </c>
      <c r="J97" s="31">
        <f t="shared" si="10"/>
      </c>
      <c r="K97" s="39">
        <f t="shared" si="11"/>
      </c>
      <c r="L97" s="58" t="e">
        <f t="shared" si="9"/>
        <v>#VALUE!</v>
      </c>
    </row>
    <row r="98" spans="1:12" s="2" customFormat="1" ht="15" hidden="1">
      <c r="A98" s="49" t="s">
        <v>57</v>
      </c>
      <c r="B98" s="83">
        <v>999999999</v>
      </c>
      <c r="C98" s="31"/>
      <c r="D98" s="39">
        <f t="shared" si="6"/>
        <v>0</v>
      </c>
      <c r="E98" s="39"/>
      <c r="F98" s="70">
        <f t="shared" si="8"/>
        <v>0</v>
      </c>
      <c r="G98" s="31"/>
      <c r="H98" s="39"/>
      <c r="I98" s="20">
        <f t="shared" si="7"/>
        <v>0</v>
      </c>
      <c r="J98" s="31">
        <f t="shared" si="10"/>
      </c>
      <c r="K98" s="39">
        <f t="shared" si="11"/>
      </c>
      <c r="L98" s="58" t="e">
        <f t="shared" si="9"/>
        <v>#VALUE!</v>
      </c>
    </row>
    <row r="99" spans="1:12" s="2" customFormat="1" ht="15" hidden="1">
      <c r="A99" s="49" t="s">
        <v>89</v>
      </c>
      <c r="B99" s="83"/>
      <c r="C99" s="31"/>
      <c r="D99" s="39" t="e">
        <f t="shared" si="6"/>
        <v>#DIV/0!</v>
      </c>
      <c r="E99" s="39"/>
      <c r="F99" s="70">
        <f t="shared" si="8"/>
        <v>0</v>
      </c>
      <c r="G99" s="31"/>
      <c r="H99" s="39"/>
      <c r="I99" s="20">
        <f t="shared" si="7"/>
        <v>0</v>
      </c>
      <c r="J99" s="31">
        <f t="shared" si="10"/>
      </c>
      <c r="K99" s="39">
        <f t="shared" si="11"/>
      </c>
      <c r="L99" s="58" t="e">
        <f t="shared" si="9"/>
        <v>#VALUE!</v>
      </c>
    </row>
    <row r="100" spans="1:12" s="2" customFormat="1" ht="15" hidden="1">
      <c r="A100" s="49" t="s">
        <v>58</v>
      </c>
      <c r="B100" s="83"/>
      <c r="C100" s="31"/>
      <c r="D100" s="39" t="e">
        <f t="shared" si="6"/>
        <v>#DIV/0!</v>
      </c>
      <c r="E100" s="39"/>
      <c r="F100" s="70">
        <f t="shared" si="8"/>
        <v>0</v>
      </c>
      <c r="G100" s="31"/>
      <c r="H100" s="39"/>
      <c r="I100" s="20">
        <f t="shared" si="7"/>
        <v>0</v>
      </c>
      <c r="J100" s="31">
        <f t="shared" si="10"/>
      </c>
      <c r="K100" s="39">
        <f t="shared" si="11"/>
      </c>
      <c r="L100" s="58" t="e">
        <f t="shared" si="9"/>
        <v>#VALUE!</v>
      </c>
    </row>
    <row r="101" spans="1:12" s="2" customFormat="1" ht="15" hidden="1">
      <c r="A101" s="49" t="s">
        <v>59</v>
      </c>
      <c r="B101" s="83"/>
      <c r="C101" s="31"/>
      <c r="D101" s="39" t="e">
        <f t="shared" si="6"/>
        <v>#DIV/0!</v>
      </c>
      <c r="E101" s="39"/>
      <c r="F101" s="70">
        <f t="shared" si="8"/>
        <v>0</v>
      </c>
      <c r="G101" s="31"/>
      <c r="H101" s="39"/>
      <c r="I101" s="20">
        <f t="shared" si="7"/>
        <v>0</v>
      </c>
      <c r="J101" s="31">
        <f t="shared" si="10"/>
      </c>
      <c r="K101" s="39">
        <f t="shared" si="11"/>
      </c>
      <c r="L101" s="58" t="e">
        <f t="shared" si="9"/>
        <v>#VALUE!</v>
      </c>
    </row>
    <row r="102" spans="1:12" s="2" customFormat="1" ht="15" hidden="1">
      <c r="A102" s="50" t="s">
        <v>90</v>
      </c>
      <c r="B102" s="108">
        <v>0.78</v>
      </c>
      <c r="C102" s="40"/>
      <c r="D102" s="42">
        <f t="shared" si="6"/>
        <v>0</v>
      </c>
      <c r="E102" s="42"/>
      <c r="F102" s="71">
        <f t="shared" si="8"/>
        <v>0</v>
      </c>
      <c r="G102" s="40"/>
      <c r="H102" s="42"/>
      <c r="I102" s="43">
        <f t="shared" si="7"/>
        <v>0</v>
      </c>
      <c r="J102" s="40">
        <f t="shared" si="10"/>
      </c>
      <c r="K102" s="42">
        <f t="shared" si="11"/>
      </c>
      <c r="L102" s="110" t="e">
        <f t="shared" si="9"/>
        <v>#VALUE!</v>
      </c>
    </row>
    <row r="103" spans="1:12" s="2" customFormat="1" ht="15" hidden="1">
      <c r="A103" s="102" t="s">
        <v>91</v>
      </c>
      <c r="B103" s="103"/>
      <c r="C103" s="104"/>
      <c r="D103" s="105" t="e">
        <f t="shared" si="6"/>
        <v>#DIV/0!</v>
      </c>
      <c r="E103" s="105"/>
      <c r="F103" s="106">
        <f t="shared" si="8"/>
        <v>0</v>
      </c>
      <c r="G103" s="104"/>
      <c r="H103" s="105"/>
      <c r="I103" s="107">
        <f t="shared" si="7"/>
        <v>0</v>
      </c>
      <c r="J103" s="104">
        <f aca="true" t="shared" si="12" ref="J103:J135">IF(C103&gt;0,G103/C103*10,"")</f>
      </c>
      <c r="K103" s="105">
        <f aca="true" t="shared" si="13" ref="K103:K135">IF(E103&gt;0,H103/E103*10,"")</f>
      </c>
      <c r="L103" s="109" t="e">
        <f t="shared" si="9"/>
        <v>#VALUE!</v>
      </c>
    </row>
    <row r="104" spans="7:11" s="7" customFormat="1" ht="15">
      <c r="G104" s="8"/>
      <c r="J104" s="101">
        <f t="shared" si="12"/>
      </c>
      <c r="K104" s="101">
        <f t="shared" si="13"/>
      </c>
    </row>
    <row r="105" spans="1:11" s="5" customFormat="1" ht="15">
      <c r="A105" s="4"/>
      <c r="B105" s="4"/>
      <c r="G105" s="2"/>
      <c r="J105" s="101">
        <f t="shared" si="12"/>
      </c>
      <c r="K105" s="101">
        <f t="shared" si="13"/>
      </c>
    </row>
    <row r="106" spans="1:11" s="5" customFormat="1" ht="15">
      <c r="A106" s="4"/>
      <c r="B106" s="4"/>
      <c r="G106" s="2"/>
      <c r="J106" s="101">
        <f t="shared" si="12"/>
      </c>
      <c r="K106" s="101">
        <f t="shared" si="13"/>
      </c>
    </row>
    <row r="107" spans="1:11" s="5" customFormat="1" ht="15">
      <c r="A107" s="4"/>
      <c r="B107" s="4"/>
      <c r="G107" s="2"/>
      <c r="J107" s="101">
        <f t="shared" si="12"/>
      </c>
      <c r="K107" s="101">
        <f t="shared" si="13"/>
      </c>
    </row>
    <row r="108" spans="1:11" s="5" customFormat="1" ht="15">
      <c r="A108" s="4"/>
      <c r="B108" s="4"/>
      <c r="G108" s="2"/>
      <c r="J108" s="101">
        <f t="shared" si="12"/>
      </c>
      <c r="K108" s="101">
        <f t="shared" si="13"/>
      </c>
    </row>
    <row r="109" spans="1:11" s="5" customFormat="1" ht="15">
      <c r="A109" s="4"/>
      <c r="B109" s="4"/>
      <c r="G109" s="2"/>
      <c r="J109" s="101">
        <f t="shared" si="12"/>
      </c>
      <c r="K109" s="101">
        <f t="shared" si="13"/>
      </c>
    </row>
    <row r="110" spans="1:11" s="5" customFormat="1" ht="15">
      <c r="A110" s="4"/>
      <c r="B110" s="4"/>
      <c r="G110" s="2"/>
      <c r="J110" s="101">
        <f t="shared" si="12"/>
      </c>
      <c r="K110" s="101">
        <f t="shared" si="13"/>
      </c>
    </row>
    <row r="111" spans="1:11" s="5" customFormat="1" ht="15">
      <c r="A111" s="4"/>
      <c r="B111" s="4"/>
      <c r="G111" s="2"/>
      <c r="J111" s="101">
        <f t="shared" si="12"/>
      </c>
      <c r="K111" s="101">
        <f t="shared" si="13"/>
      </c>
    </row>
    <row r="112" spans="1:11" s="5" customFormat="1" ht="15">
      <c r="A112" s="4"/>
      <c r="B112" s="4"/>
      <c r="G112" s="2"/>
      <c r="J112" s="101">
        <f t="shared" si="12"/>
      </c>
      <c r="K112" s="101">
        <f t="shared" si="13"/>
      </c>
    </row>
    <row r="113" spans="1:11" s="5" customFormat="1" ht="15">
      <c r="A113" s="4"/>
      <c r="B113" s="4"/>
      <c r="G113" s="2"/>
      <c r="J113" s="101">
        <f t="shared" si="12"/>
      </c>
      <c r="K113" s="101">
        <f t="shared" si="13"/>
      </c>
    </row>
    <row r="114" spans="1:11" s="5" customFormat="1" ht="15">
      <c r="A114" s="4"/>
      <c r="B114" s="4"/>
      <c r="G114" s="2"/>
      <c r="J114" s="101">
        <f t="shared" si="12"/>
      </c>
      <c r="K114" s="101">
        <f t="shared" si="13"/>
      </c>
    </row>
    <row r="115" spans="1:11" s="5" customFormat="1" ht="15">
      <c r="A115" s="4"/>
      <c r="B115" s="4"/>
      <c r="G115" s="2"/>
      <c r="J115" s="101">
        <f t="shared" si="12"/>
      </c>
      <c r="K115" s="101">
        <f t="shared" si="13"/>
      </c>
    </row>
    <row r="116" spans="1:11" s="7" customFormat="1" ht="15">
      <c r="A116" s="4"/>
      <c r="B116" s="4"/>
      <c r="G116" s="8"/>
      <c r="J116" s="101">
        <f t="shared" si="12"/>
      </c>
      <c r="K116" s="101">
        <f t="shared" si="13"/>
      </c>
    </row>
    <row r="117" spans="1:11" s="7" customFormat="1" ht="15">
      <c r="A117" s="4"/>
      <c r="B117" s="4"/>
      <c r="G117" s="8"/>
      <c r="J117" s="101">
        <f t="shared" si="12"/>
      </c>
      <c r="K117" s="101">
        <f t="shared" si="13"/>
      </c>
    </row>
    <row r="118" spans="1:11" s="7" customFormat="1" ht="15">
      <c r="A118" s="4"/>
      <c r="B118" s="4"/>
      <c r="G118" s="8"/>
      <c r="J118" s="101">
        <f t="shared" si="12"/>
      </c>
      <c r="K118" s="101">
        <f t="shared" si="13"/>
      </c>
    </row>
    <row r="119" spans="1:11" s="7" customFormat="1" ht="15">
      <c r="A119" s="4"/>
      <c r="B119" s="4"/>
      <c r="G119" s="8"/>
      <c r="J119" s="101">
        <f t="shared" si="12"/>
      </c>
      <c r="K119" s="101">
        <f t="shared" si="13"/>
      </c>
    </row>
    <row r="120" spans="1:11" s="7" customFormat="1" ht="15">
      <c r="A120" s="4"/>
      <c r="B120" s="4"/>
      <c r="G120" s="8"/>
      <c r="J120" s="101">
        <f t="shared" si="12"/>
      </c>
      <c r="K120" s="101">
        <f t="shared" si="13"/>
      </c>
    </row>
    <row r="121" spans="1:11" s="7" customFormat="1" ht="15">
      <c r="A121" s="4"/>
      <c r="B121" s="4"/>
      <c r="G121" s="8"/>
      <c r="J121" s="101">
        <f t="shared" si="12"/>
      </c>
      <c r="K121" s="101">
        <f t="shared" si="13"/>
      </c>
    </row>
    <row r="122" spans="1:11" s="7" customFormat="1" ht="15">
      <c r="A122" s="4"/>
      <c r="B122" s="4"/>
      <c r="G122" s="8"/>
      <c r="J122" s="101">
        <f t="shared" si="12"/>
      </c>
      <c r="K122" s="101">
        <f t="shared" si="13"/>
      </c>
    </row>
    <row r="123" spans="1:11" s="7" customFormat="1" ht="15">
      <c r="A123" s="4"/>
      <c r="B123" s="4"/>
      <c r="G123" s="8"/>
      <c r="J123" s="101">
        <f t="shared" si="12"/>
      </c>
      <c r="K123" s="101">
        <f t="shared" si="13"/>
      </c>
    </row>
    <row r="124" spans="1:11" s="7" customFormat="1" ht="15">
      <c r="A124" s="4"/>
      <c r="B124" s="4"/>
      <c r="G124" s="8"/>
      <c r="J124" s="101">
        <f t="shared" si="12"/>
      </c>
      <c r="K124" s="101">
        <f t="shared" si="13"/>
      </c>
    </row>
    <row r="125" spans="1:11" s="7" customFormat="1" ht="15">
      <c r="A125" s="4"/>
      <c r="B125" s="4"/>
      <c r="G125" s="8"/>
      <c r="J125" s="101">
        <f t="shared" si="12"/>
      </c>
      <c r="K125" s="101">
        <f t="shared" si="13"/>
      </c>
    </row>
    <row r="126" spans="1:11" s="7" customFormat="1" ht="15">
      <c r="A126" s="4"/>
      <c r="B126" s="4"/>
      <c r="G126" s="8"/>
      <c r="J126" s="101">
        <f t="shared" si="12"/>
      </c>
      <c r="K126" s="101">
        <f t="shared" si="13"/>
      </c>
    </row>
    <row r="127" spans="1:11" s="7" customFormat="1" ht="15">
      <c r="A127" s="4"/>
      <c r="B127" s="4"/>
      <c r="G127" s="8"/>
      <c r="J127" s="101">
        <f t="shared" si="12"/>
      </c>
      <c r="K127" s="101">
        <f t="shared" si="13"/>
      </c>
    </row>
    <row r="128" spans="1:11" s="7" customFormat="1" ht="15">
      <c r="A128" s="4"/>
      <c r="B128" s="4"/>
      <c r="G128" s="8"/>
      <c r="J128" s="101">
        <f t="shared" si="12"/>
      </c>
      <c r="K128" s="101">
        <f t="shared" si="13"/>
      </c>
    </row>
    <row r="129" spans="1:11" s="7" customFormat="1" ht="15">
      <c r="A129" s="4"/>
      <c r="B129" s="4"/>
      <c r="G129" s="8"/>
      <c r="J129" s="101">
        <f t="shared" si="12"/>
      </c>
      <c r="K129" s="101">
        <f t="shared" si="13"/>
      </c>
    </row>
    <row r="130" spans="1:11" s="7" customFormat="1" ht="15">
      <c r="A130" s="4"/>
      <c r="B130" s="4"/>
      <c r="G130" s="8"/>
      <c r="J130" s="101">
        <f t="shared" si="12"/>
      </c>
      <c r="K130" s="101">
        <f t="shared" si="13"/>
      </c>
    </row>
    <row r="131" spans="1:11" s="7" customFormat="1" ht="15">
      <c r="A131" s="4"/>
      <c r="B131" s="4"/>
      <c r="G131" s="8"/>
      <c r="J131" s="101">
        <f t="shared" si="12"/>
      </c>
      <c r="K131" s="101">
        <f t="shared" si="13"/>
      </c>
    </row>
    <row r="132" spans="1:11" s="7" customFormat="1" ht="15">
      <c r="A132" s="4"/>
      <c r="B132" s="4"/>
      <c r="G132" s="8"/>
      <c r="J132" s="101">
        <f t="shared" si="12"/>
      </c>
      <c r="K132" s="101">
        <f t="shared" si="13"/>
      </c>
    </row>
    <row r="133" spans="1:11" s="7" customFormat="1" ht="15">
      <c r="A133" s="4"/>
      <c r="B133" s="4"/>
      <c r="G133" s="8"/>
      <c r="J133" s="101">
        <f t="shared" si="12"/>
      </c>
      <c r="K133" s="101">
        <f t="shared" si="13"/>
      </c>
    </row>
    <row r="134" spans="1:11" s="7" customFormat="1" ht="15">
      <c r="A134" s="4"/>
      <c r="B134" s="4"/>
      <c r="G134" s="8"/>
      <c r="J134" s="101">
        <f t="shared" si="12"/>
      </c>
      <c r="K134" s="101">
        <f t="shared" si="13"/>
      </c>
    </row>
    <row r="135" spans="1:11" s="7" customFormat="1" ht="15">
      <c r="A135" s="4"/>
      <c r="B135" s="4"/>
      <c r="G135" s="8"/>
      <c r="J135" s="101">
        <f t="shared" si="12"/>
      </c>
      <c r="K135" s="101">
        <f t="shared" si="13"/>
      </c>
    </row>
    <row r="136" spans="1:11" s="7" customFormat="1" ht="15">
      <c r="A136" s="4"/>
      <c r="B136" s="4"/>
      <c r="G136" s="8"/>
      <c r="J136" s="101">
        <f aca="true" t="shared" si="14" ref="J136:J175">IF(C136&gt;0,G136/C136*10,"")</f>
      </c>
      <c r="K136" s="101">
        <f aca="true" t="shared" si="15" ref="K136:K175">IF(E136&gt;0,H136/E136*10,"")</f>
      </c>
    </row>
    <row r="137" spans="1:11" s="7" customFormat="1" ht="15">
      <c r="A137" s="4"/>
      <c r="B137" s="4"/>
      <c r="G137" s="8"/>
      <c r="J137" s="101">
        <f t="shared" si="14"/>
      </c>
      <c r="K137" s="101">
        <f t="shared" si="15"/>
      </c>
    </row>
    <row r="138" spans="1:11" s="7" customFormat="1" ht="15">
      <c r="A138" s="4"/>
      <c r="B138" s="4"/>
      <c r="G138" s="8"/>
      <c r="J138" s="101">
        <f t="shared" si="14"/>
      </c>
      <c r="K138" s="101">
        <f t="shared" si="15"/>
      </c>
    </row>
    <row r="139" spans="1:11" s="7" customFormat="1" ht="15">
      <c r="A139" s="4"/>
      <c r="B139" s="4"/>
      <c r="G139" s="8"/>
      <c r="J139" s="101">
        <f t="shared" si="14"/>
      </c>
      <c r="K139" s="101">
        <f t="shared" si="15"/>
      </c>
    </row>
    <row r="140" spans="1:11" s="7" customFormat="1" ht="15">
      <c r="A140" s="4"/>
      <c r="B140" s="4"/>
      <c r="G140" s="8"/>
      <c r="J140" s="101">
        <f t="shared" si="14"/>
      </c>
      <c r="K140" s="101">
        <f t="shared" si="15"/>
      </c>
    </row>
    <row r="141" spans="1:11" s="7" customFormat="1" ht="15">
      <c r="A141" s="4"/>
      <c r="B141" s="4"/>
      <c r="G141" s="8"/>
      <c r="J141" s="101">
        <f t="shared" si="14"/>
      </c>
      <c r="K141" s="101">
        <f t="shared" si="15"/>
      </c>
    </row>
    <row r="142" spans="1:11" s="7" customFormat="1" ht="15">
      <c r="A142" s="4"/>
      <c r="B142" s="4"/>
      <c r="G142" s="8"/>
      <c r="J142" s="101">
        <f t="shared" si="14"/>
      </c>
      <c r="K142" s="101">
        <f t="shared" si="15"/>
      </c>
    </row>
    <row r="143" spans="1:11" s="7" customFormat="1" ht="15">
      <c r="A143" s="4"/>
      <c r="B143" s="4"/>
      <c r="G143" s="8"/>
      <c r="J143" s="101">
        <f t="shared" si="14"/>
      </c>
      <c r="K143" s="101">
        <f t="shared" si="15"/>
      </c>
    </row>
    <row r="144" spans="1:11" s="7" customFormat="1" ht="15">
      <c r="A144" s="4"/>
      <c r="B144" s="4"/>
      <c r="G144" s="8"/>
      <c r="J144" s="101">
        <f t="shared" si="14"/>
      </c>
      <c r="K144" s="101">
        <f t="shared" si="15"/>
      </c>
    </row>
    <row r="145" spans="1:11" s="8" customFormat="1" ht="15">
      <c r="A145" s="6"/>
      <c r="B145" s="6"/>
      <c r="J145" s="101">
        <f t="shared" si="14"/>
      </c>
      <c r="K145" s="101">
        <f t="shared" si="15"/>
      </c>
    </row>
    <row r="146" spans="1:11" s="8" customFormat="1" ht="15">
      <c r="A146" s="6"/>
      <c r="B146" s="6"/>
      <c r="J146" s="101">
        <f t="shared" si="14"/>
      </c>
      <c r="K146" s="101">
        <f t="shared" si="15"/>
      </c>
    </row>
    <row r="147" spans="1:11" s="8" customFormat="1" ht="15">
      <c r="A147" s="6"/>
      <c r="B147" s="6"/>
      <c r="J147" s="101">
        <f t="shared" si="14"/>
      </c>
      <c r="K147" s="101">
        <f t="shared" si="15"/>
      </c>
    </row>
    <row r="148" spans="1:11" s="8" customFormat="1" ht="15">
      <c r="A148" s="6"/>
      <c r="B148" s="6"/>
      <c r="J148" s="101">
        <f t="shared" si="14"/>
      </c>
      <c r="K148" s="101">
        <f t="shared" si="15"/>
      </c>
    </row>
    <row r="149" spans="1:11" s="8" customFormat="1" ht="15">
      <c r="A149" s="6"/>
      <c r="B149" s="185"/>
      <c r="C149" s="185"/>
      <c r="D149" s="185"/>
      <c r="J149" s="101">
        <f t="shared" si="14"/>
      </c>
      <c r="K149" s="101">
        <f t="shared" si="15"/>
      </c>
    </row>
    <row r="150" spans="1:11" s="8" customFormat="1" ht="15.75">
      <c r="A150" s="21"/>
      <c r="B150" s="6"/>
      <c r="J150" s="101">
        <f t="shared" si="14"/>
      </c>
      <c r="K150" s="101">
        <f t="shared" si="15"/>
      </c>
    </row>
    <row r="151" spans="1:11" s="8" customFormat="1" ht="15">
      <c r="A151" s="6"/>
      <c r="B151" s="185"/>
      <c r="C151" s="185"/>
      <c r="D151" s="185"/>
      <c r="J151" s="101">
        <f t="shared" si="14"/>
      </c>
      <c r="K151" s="101">
        <f t="shared" si="15"/>
      </c>
    </row>
    <row r="152" spans="1:11" s="8" customFormat="1" ht="15">
      <c r="A152" s="6"/>
      <c r="B152" s="6"/>
      <c r="J152" s="101">
        <f t="shared" si="14"/>
      </c>
      <c r="K152" s="101">
        <f t="shared" si="15"/>
      </c>
    </row>
    <row r="153" spans="1:11" s="8" customFormat="1" ht="15">
      <c r="A153" s="6"/>
      <c r="B153" s="6"/>
      <c r="J153" s="101">
        <f t="shared" si="14"/>
      </c>
      <c r="K153" s="101">
        <f t="shared" si="15"/>
      </c>
    </row>
    <row r="154" spans="1:11" s="8" customFormat="1" ht="15">
      <c r="A154" s="6"/>
      <c r="B154" s="6"/>
      <c r="J154" s="101">
        <f t="shared" si="14"/>
      </c>
      <c r="K154" s="101">
        <f t="shared" si="15"/>
      </c>
    </row>
    <row r="155" spans="1:11" s="8" customFormat="1" ht="15">
      <c r="A155" s="6"/>
      <c r="B155" s="6"/>
      <c r="J155" s="101">
        <f t="shared" si="14"/>
      </c>
      <c r="K155" s="101">
        <f t="shared" si="15"/>
      </c>
    </row>
    <row r="156" spans="1:11" s="8" customFormat="1" ht="15">
      <c r="A156" s="6"/>
      <c r="B156" s="6"/>
      <c r="J156" s="101">
        <f t="shared" si="14"/>
      </c>
      <c r="K156" s="101">
        <f t="shared" si="15"/>
      </c>
    </row>
    <row r="157" spans="1:11" s="8" customFormat="1" ht="15">
      <c r="A157" s="6"/>
      <c r="B157" s="6"/>
      <c r="J157" s="101">
        <f t="shared" si="14"/>
      </c>
      <c r="K157" s="101">
        <f t="shared" si="15"/>
      </c>
    </row>
    <row r="158" spans="1:11" s="8" customFormat="1" ht="15">
      <c r="A158" s="6"/>
      <c r="B158" s="6"/>
      <c r="J158" s="101">
        <f t="shared" si="14"/>
      </c>
      <c r="K158" s="101">
        <f t="shared" si="15"/>
      </c>
    </row>
    <row r="159" spans="1:11" s="8" customFormat="1" ht="15">
      <c r="A159" s="6"/>
      <c r="B159" s="6"/>
      <c r="J159" s="101">
        <f t="shared" si="14"/>
      </c>
      <c r="K159" s="101">
        <f t="shared" si="15"/>
      </c>
    </row>
    <row r="160" spans="1:11" s="8" customFormat="1" ht="15">
      <c r="A160" s="6"/>
      <c r="B160" s="6"/>
      <c r="J160" s="101">
        <f t="shared" si="14"/>
      </c>
      <c r="K160" s="101">
        <f t="shared" si="15"/>
      </c>
    </row>
    <row r="161" spans="1:11" s="8" customFormat="1" ht="15">
      <c r="A161" s="6"/>
      <c r="B161" s="6"/>
      <c r="J161" s="101">
        <f t="shared" si="14"/>
      </c>
      <c r="K161" s="101">
        <f t="shared" si="15"/>
      </c>
    </row>
    <row r="162" spans="1:11" s="8" customFormat="1" ht="15">
      <c r="A162" s="6"/>
      <c r="B162" s="6"/>
      <c r="J162" s="101">
        <f t="shared" si="14"/>
      </c>
      <c r="K162" s="101">
        <f t="shared" si="15"/>
      </c>
    </row>
    <row r="163" spans="1:11" s="8" customFormat="1" ht="15">
      <c r="A163" s="6"/>
      <c r="B163" s="6"/>
      <c r="J163" s="101">
        <f t="shared" si="14"/>
      </c>
      <c r="K163" s="101">
        <f t="shared" si="15"/>
      </c>
    </row>
    <row r="164" spans="1:11" s="8" customFormat="1" ht="15">
      <c r="A164" s="6"/>
      <c r="B164" s="6"/>
      <c r="J164" s="101">
        <f t="shared" si="14"/>
      </c>
      <c r="K164" s="101">
        <f t="shared" si="15"/>
      </c>
    </row>
    <row r="165" spans="1:11" s="8" customFormat="1" ht="15">
      <c r="A165" s="6"/>
      <c r="B165" s="6"/>
      <c r="J165" s="101">
        <f t="shared" si="14"/>
      </c>
      <c r="K165" s="101">
        <f t="shared" si="15"/>
      </c>
    </row>
    <row r="166" spans="1:11" s="8" customFormat="1" ht="15">
      <c r="A166" s="6"/>
      <c r="B166" s="6"/>
      <c r="J166" s="101">
        <f t="shared" si="14"/>
      </c>
      <c r="K166" s="101">
        <f t="shared" si="15"/>
      </c>
    </row>
    <row r="167" spans="1:11" s="8" customFormat="1" ht="15">
      <c r="A167" s="6"/>
      <c r="B167" s="6"/>
      <c r="J167" s="101">
        <f t="shared" si="14"/>
      </c>
      <c r="K167" s="101">
        <f t="shared" si="15"/>
      </c>
    </row>
    <row r="168" spans="1:11" s="8" customFormat="1" ht="15">
      <c r="A168" s="6"/>
      <c r="B168" s="6"/>
      <c r="J168" s="101">
        <f t="shared" si="14"/>
      </c>
      <c r="K168" s="101">
        <f t="shared" si="15"/>
      </c>
    </row>
    <row r="169" spans="1:11" s="8" customFormat="1" ht="15">
      <c r="A169" s="6"/>
      <c r="B169" s="6"/>
      <c r="J169" s="101">
        <f t="shared" si="14"/>
      </c>
      <c r="K169" s="101">
        <f t="shared" si="15"/>
      </c>
    </row>
    <row r="170" spans="1:11" s="8" customFormat="1" ht="15">
      <c r="A170" s="6"/>
      <c r="B170" s="6"/>
      <c r="J170" s="101">
        <f t="shared" si="14"/>
      </c>
      <c r="K170" s="101">
        <f t="shared" si="15"/>
      </c>
    </row>
    <row r="171" spans="1:11" s="8" customFormat="1" ht="15">
      <c r="A171" s="6"/>
      <c r="B171" s="6"/>
      <c r="J171" s="101">
        <f t="shared" si="14"/>
      </c>
      <c r="K171" s="101">
        <f t="shared" si="15"/>
      </c>
    </row>
    <row r="172" spans="1:11" s="8" customFormat="1" ht="15">
      <c r="A172" s="6"/>
      <c r="B172" s="6"/>
      <c r="J172" s="101">
        <f t="shared" si="14"/>
      </c>
      <c r="K172" s="101">
        <f t="shared" si="15"/>
      </c>
    </row>
    <row r="173" spans="1:11" s="8" customFormat="1" ht="15">
      <c r="A173" s="6"/>
      <c r="B173" s="6"/>
      <c r="J173" s="101">
        <f t="shared" si="14"/>
      </c>
      <c r="K173" s="101">
        <f t="shared" si="15"/>
      </c>
    </row>
    <row r="174" spans="1:11" s="8" customFormat="1" ht="15">
      <c r="A174" s="6"/>
      <c r="B174" s="6"/>
      <c r="J174" s="101">
        <f t="shared" si="14"/>
      </c>
      <c r="K174" s="101">
        <f t="shared" si="15"/>
      </c>
    </row>
    <row r="175" spans="1:11" s="8" customFormat="1" ht="15">
      <c r="A175" s="6"/>
      <c r="B175" s="6"/>
      <c r="J175" s="101">
        <f t="shared" si="14"/>
      </c>
      <c r="K175" s="101">
        <f t="shared" si="15"/>
      </c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7" s="8" customFormat="1" ht="15">
      <c r="A186" s="6"/>
      <c r="B186" s="6"/>
      <c r="G186" s="75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15">
      <c r="A227" s="6"/>
      <c r="B227" s="6"/>
    </row>
    <row r="228" spans="1:2" s="8" customFormat="1" ht="0.75" customHeight="1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pans="1:2" s="8" customFormat="1" ht="15">
      <c r="A265" s="6"/>
      <c r="B265" s="6"/>
    </row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7">
    <mergeCell ref="B151:D151"/>
    <mergeCell ref="J4:L4"/>
    <mergeCell ref="A4:A5"/>
    <mergeCell ref="B4:B5"/>
    <mergeCell ref="C4:F4"/>
    <mergeCell ref="G4:I4"/>
    <mergeCell ref="B149:D149"/>
  </mergeCells>
  <printOptions horizontalCentered="1"/>
  <pageMargins left="0" right="0" top="0" bottom="0" header="0" footer="0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0" sqref="G110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3" width="10.75390625" style="9" customWidth="1"/>
    <col min="4" max="4" width="12.62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91" t="s">
        <v>108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6.5" customHeight="1">
      <c r="A2" s="11" t="str">
        <f>зерноск!A2</f>
        <v>по состоянию на 26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187" t="s">
        <v>1</v>
      </c>
      <c r="B4" s="187" t="s">
        <v>121</v>
      </c>
      <c r="C4" s="187" t="s">
        <v>96</v>
      </c>
      <c r="D4" s="187"/>
      <c r="E4" s="189"/>
      <c r="F4" s="189"/>
      <c r="G4" s="187" t="s">
        <v>60</v>
      </c>
      <c r="H4" s="189"/>
      <c r="I4" s="189"/>
      <c r="J4" s="190" t="s">
        <v>0</v>
      </c>
      <c r="K4" s="190"/>
      <c r="L4" s="190"/>
    </row>
    <row r="5" spans="1:12" s="10" customFormat="1" ht="51.75" customHeight="1">
      <c r="A5" s="188"/>
      <c r="B5" s="187"/>
      <c r="C5" s="1" t="s">
        <v>105</v>
      </c>
      <c r="D5" s="65" t="s">
        <v>122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44" t="s">
        <v>2</v>
      </c>
      <c r="B6" s="77">
        <v>1581.89</v>
      </c>
      <c r="C6" s="26">
        <f>C7+C26+C37+C46+C54+C69+C76+C93</f>
        <v>106.38300000000001</v>
      </c>
      <c r="D6" s="32">
        <f>C6/B6*100</f>
        <v>6.725056735929806</v>
      </c>
      <c r="E6" s="32">
        <v>102.1249</v>
      </c>
      <c r="F6" s="51">
        <f aca="true" t="shared" si="0" ref="F6:F71">C6-E6</f>
        <v>4.258100000000013</v>
      </c>
      <c r="G6" s="26">
        <f>G7+G26+G37+G46+G54+G69+G76+G93</f>
        <v>183.976</v>
      </c>
      <c r="H6" s="32">
        <v>201.796</v>
      </c>
      <c r="I6" s="51">
        <f>G6-H6</f>
        <v>-17.819999999999993</v>
      </c>
      <c r="J6" s="64">
        <f>G6/C6*10</f>
        <v>17.29374054125189</v>
      </c>
      <c r="K6" s="32">
        <f>H6/E6*10</f>
        <v>19.75972559091857</v>
      </c>
      <c r="L6" s="99">
        <f>J6-K6</f>
        <v>-2.4659850496666813</v>
      </c>
    </row>
    <row r="7" spans="1:12" s="15" customFormat="1" ht="15.75">
      <c r="A7" s="45" t="s">
        <v>3</v>
      </c>
      <c r="B7" s="78">
        <v>356.83</v>
      </c>
      <c r="C7" s="111">
        <f>SUM(C8:C24)</f>
        <v>6.872</v>
      </c>
      <c r="D7" s="33">
        <f aca="true" t="shared" si="1" ref="D7:D36">C7/B7*100</f>
        <v>1.9258470420087999</v>
      </c>
      <c r="E7" s="33">
        <v>1.914</v>
      </c>
      <c r="F7" s="52">
        <f t="shared" si="0"/>
        <v>4.958</v>
      </c>
      <c r="G7" s="27">
        <f>SUM(G8:G24)</f>
        <v>19.264</v>
      </c>
      <c r="H7" s="33">
        <v>5.283</v>
      </c>
      <c r="I7" s="52">
        <f aca="true" t="shared" si="2" ref="I7:I70">G7-H7</f>
        <v>13.980999999999998</v>
      </c>
      <c r="J7" s="30">
        <f>IF(C7&gt;0,G7/C7*10,"")</f>
        <v>28.032596041909198</v>
      </c>
      <c r="K7" s="38">
        <f>IF(E7&gt;0,H7/E7*10,"")</f>
        <v>27.60188087774295</v>
      </c>
      <c r="L7" s="57">
        <f aca="true" t="shared" si="3" ref="L7:L70">J7-K7</f>
        <v>0.4307151641662479</v>
      </c>
    </row>
    <row r="8" spans="1:12" s="2" customFormat="1" ht="15" hidden="1">
      <c r="A8" s="46" t="s">
        <v>4</v>
      </c>
      <c r="B8" s="79">
        <v>2.26</v>
      </c>
      <c r="C8" s="31"/>
      <c r="D8" s="39">
        <f t="shared" si="1"/>
        <v>0</v>
      </c>
      <c r="E8" s="39"/>
      <c r="F8" s="58">
        <f t="shared" si="0"/>
        <v>0</v>
      </c>
      <c r="G8" s="31"/>
      <c r="H8" s="39"/>
      <c r="I8" s="58">
        <f t="shared" si="2"/>
        <v>0</v>
      </c>
      <c r="J8" s="31">
        <f aca="true" t="shared" si="4" ref="J8:J71">IF(C8&gt;0,G8/C8*10,"")</f>
      </c>
      <c r="K8" s="39">
        <f aca="true" t="shared" si="5" ref="K8:K71">IF(E8&gt;0,H8/E8*10,"")</f>
      </c>
      <c r="L8" s="58" t="e">
        <f t="shared" si="3"/>
        <v>#VALUE!</v>
      </c>
    </row>
    <row r="9" spans="1:12" s="2" customFormat="1" ht="15">
      <c r="A9" s="46" t="s">
        <v>5</v>
      </c>
      <c r="B9" s="79">
        <v>23.74</v>
      </c>
      <c r="C9" s="31">
        <v>1.472</v>
      </c>
      <c r="D9" s="39">
        <f t="shared" si="1"/>
        <v>6.200505475989891</v>
      </c>
      <c r="E9" s="39">
        <v>0.349</v>
      </c>
      <c r="F9" s="58">
        <f t="shared" si="0"/>
        <v>1.123</v>
      </c>
      <c r="G9" s="31">
        <v>3.864</v>
      </c>
      <c r="H9" s="39">
        <v>0.65</v>
      </c>
      <c r="I9" s="58">
        <f t="shared" si="2"/>
        <v>3.214</v>
      </c>
      <c r="J9" s="31">
        <f t="shared" si="4"/>
        <v>26.25</v>
      </c>
      <c r="K9" s="39">
        <f t="shared" si="5"/>
        <v>18.62464183381089</v>
      </c>
      <c r="L9" s="58">
        <f t="shared" si="3"/>
        <v>7.625358166189109</v>
      </c>
    </row>
    <row r="10" spans="1:12" s="2" customFormat="1" ht="15" hidden="1">
      <c r="A10" s="46" t="s">
        <v>6</v>
      </c>
      <c r="B10" s="79">
        <v>4.43</v>
      </c>
      <c r="C10" s="31"/>
      <c r="D10" s="39">
        <f t="shared" si="1"/>
        <v>0</v>
      </c>
      <c r="E10" s="39"/>
      <c r="F10" s="58">
        <f t="shared" si="0"/>
        <v>0</v>
      </c>
      <c r="G10" s="31"/>
      <c r="H10" s="39"/>
      <c r="I10" s="58">
        <f t="shared" si="2"/>
        <v>0</v>
      </c>
      <c r="J10" s="31">
        <f t="shared" si="4"/>
      </c>
      <c r="K10" s="39">
        <f t="shared" si="5"/>
      </c>
      <c r="L10" s="58" t="e">
        <f t="shared" si="3"/>
        <v>#VALUE!</v>
      </c>
    </row>
    <row r="11" spans="1:12" s="2" customFormat="1" ht="15" hidden="1">
      <c r="A11" s="46" t="s">
        <v>7</v>
      </c>
      <c r="B11" s="79">
        <v>1.29</v>
      </c>
      <c r="C11" s="31"/>
      <c r="D11" s="39">
        <f t="shared" si="1"/>
        <v>0</v>
      </c>
      <c r="E11" s="39"/>
      <c r="F11" s="58">
        <f t="shared" si="0"/>
        <v>0</v>
      </c>
      <c r="G11" s="31"/>
      <c r="H11" s="39"/>
      <c r="I11" s="58">
        <f t="shared" si="2"/>
        <v>0</v>
      </c>
      <c r="J11" s="31">
        <f t="shared" si="4"/>
      </c>
      <c r="K11" s="39">
        <f t="shared" si="5"/>
      </c>
      <c r="L11" s="58" t="e">
        <f t="shared" si="3"/>
        <v>#VALUE!</v>
      </c>
    </row>
    <row r="12" spans="1:12" s="2" customFormat="1" ht="15" hidden="1">
      <c r="A12" s="46" t="s">
        <v>8</v>
      </c>
      <c r="B12" s="79">
        <v>999999999</v>
      </c>
      <c r="C12" s="31"/>
      <c r="D12" s="39">
        <f t="shared" si="1"/>
        <v>0</v>
      </c>
      <c r="E12" s="39"/>
      <c r="F12" s="58">
        <f t="shared" si="0"/>
        <v>0</v>
      </c>
      <c r="G12" s="31"/>
      <c r="H12" s="39"/>
      <c r="I12" s="58">
        <f t="shared" si="2"/>
        <v>0</v>
      </c>
      <c r="J12" s="31">
        <f t="shared" si="4"/>
      </c>
      <c r="K12" s="39">
        <f t="shared" si="5"/>
      </c>
      <c r="L12" s="58" t="e">
        <f t="shared" si="3"/>
        <v>#VALUE!</v>
      </c>
    </row>
    <row r="13" spans="1:14" s="2" customFormat="1" ht="15" hidden="1">
      <c r="A13" s="46" t="s">
        <v>9</v>
      </c>
      <c r="B13" s="79">
        <v>3.55</v>
      </c>
      <c r="C13" s="31"/>
      <c r="D13" s="39">
        <f t="shared" si="1"/>
        <v>0</v>
      </c>
      <c r="E13" s="39"/>
      <c r="F13" s="58">
        <f t="shared" si="0"/>
        <v>0</v>
      </c>
      <c r="G13" s="31"/>
      <c r="H13" s="39"/>
      <c r="I13" s="58">
        <f t="shared" si="2"/>
        <v>0</v>
      </c>
      <c r="J13" s="31">
        <f t="shared" si="4"/>
      </c>
      <c r="K13" s="39">
        <f>IF(E13&gt;0,H13/E13*10,"")</f>
      </c>
      <c r="L13" s="58" t="e">
        <f t="shared" si="3"/>
        <v>#VALUE!</v>
      </c>
      <c r="M13" s="24"/>
      <c r="N13" s="24"/>
    </row>
    <row r="14" spans="1:12" s="2" customFormat="1" ht="15" hidden="1">
      <c r="A14" s="46" t="s">
        <v>10</v>
      </c>
      <c r="B14" s="79">
        <v>999999999</v>
      </c>
      <c r="C14" s="31"/>
      <c r="D14" s="39">
        <f t="shared" si="1"/>
        <v>0</v>
      </c>
      <c r="E14" s="39"/>
      <c r="F14" s="58">
        <f t="shared" si="0"/>
        <v>0</v>
      </c>
      <c r="G14" s="31"/>
      <c r="H14" s="39"/>
      <c r="I14" s="58">
        <f t="shared" si="2"/>
        <v>0</v>
      </c>
      <c r="J14" s="31">
        <f t="shared" si="4"/>
      </c>
      <c r="K14" s="39">
        <f t="shared" si="5"/>
      </c>
      <c r="L14" s="58" t="e">
        <f t="shared" si="3"/>
        <v>#VALUE!</v>
      </c>
    </row>
    <row r="15" spans="1:17" s="2" customFormat="1" ht="15">
      <c r="A15" s="46" t="s">
        <v>11</v>
      </c>
      <c r="B15" s="79">
        <v>43.47</v>
      </c>
      <c r="C15" s="31">
        <v>5.4</v>
      </c>
      <c r="D15" s="39">
        <f t="shared" si="1"/>
        <v>12.422360248447205</v>
      </c>
      <c r="E15" s="39">
        <v>1.48</v>
      </c>
      <c r="F15" s="58">
        <f t="shared" si="0"/>
        <v>3.9200000000000004</v>
      </c>
      <c r="G15" s="31">
        <v>15.4</v>
      </c>
      <c r="H15" s="39">
        <v>4.6</v>
      </c>
      <c r="I15" s="58">
        <f t="shared" si="2"/>
        <v>10.8</v>
      </c>
      <c r="J15" s="31">
        <f>IF(C15&gt;0,G15/C15*10,"")</f>
        <v>28.518518518518515</v>
      </c>
      <c r="K15" s="39">
        <f t="shared" si="5"/>
        <v>31.08108108108108</v>
      </c>
      <c r="L15" s="58">
        <f t="shared" si="3"/>
        <v>-2.562562562562565</v>
      </c>
      <c r="Q15" s="2" t="s">
        <v>119</v>
      </c>
    </row>
    <row r="16" spans="1:12" s="2" customFormat="1" ht="15" hidden="1">
      <c r="A16" s="46" t="s">
        <v>12</v>
      </c>
      <c r="B16" s="79">
        <v>53.73</v>
      </c>
      <c r="C16" s="31"/>
      <c r="D16" s="39">
        <f t="shared" si="1"/>
        <v>0</v>
      </c>
      <c r="E16" s="39"/>
      <c r="F16" s="58">
        <f t="shared" si="0"/>
        <v>0</v>
      </c>
      <c r="G16" s="31"/>
      <c r="H16" s="39"/>
      <c r="I16" s="58">
        <f t="shared" si="2"/>
        <v>0</v>
      </c>
      <c r="J16" s="31">
        <f t="shared" si="4"/>
      </c>
      <c r="K16" s="39">
        <f t="shared" si="5"/>
      </c>
      <c r="L16" s="58" t="e">
        <f t="shared" si="3"/>
        <v>#VALUE!</v>
      </c>
    </row>
    <row r="17" spans="1:12" s="2" customFormat="1" ht="15" hidden="1">
      <c r="A17" s="46" t="s">
        <v>92</v>
      </c>
      <c r="B17" s="79">
        <v>29.27</v>
      </c>
      <c r="C17" s="31"/>
      <c r="D17" s="39">
        <f t="shared" si="1"/>
        <v>0</v>
      </c>
      <c r="E17" s="39"/>
      <c r="F17" s="58">
        <f t="shared" si="0"/>
        <v>0</v>
      </c>
      <c r="G17" s="31"/>
      <c r="H17" s="39"/>
      <c r="I17" s="58">
        <f t="shared" si="2"/>
        <v>0</v>
      </c>
      <c r="J17" s="31">
        <f t="shared" si="4"/>
      </c>
      <c r="K17" s="39">
        <f t="shared" si="5"/>
      </c>
      <c r="L17" s="58" t="e">
        <f>J17-K17</f>
        <v>#VALUE!</v>
      </c>
    </row>
    <row r="18" spans="1:12" s="2" customFormat="1" ht="15" hidden="1">
      <c r="A18" s="46" t="s">
        <v>13</v>
      </c>
      <c r="B18" s="79">
        <v>36.5</v>
      </c>
      <c r="C18" s="31"/>
      <c r="D18" s="39">
        <f t="shared" si="1"/>
        <v>0</v>
      </c>
      <c r="E18" s="39"/>
      <c r="F18" s="58">
        <f t="shared" si="0"/>
        <v>0</v>
      </c>
      <c r="G18" s="31"/>
      <c r="H18" s="39"/>
      <c r="I18" s="58">
        <f t="shared" si="2"/>
        <v>0</v>
      </c>
      <c r="J18" s="31">
        <f t="shared" si="4"/>
      </c>
      <c r="K18" s="39">
        <f t="shared" si="5"/>
      </c>
      <c r="L18" s="58" t="e">
        <f t="shared" si="3"/>
        <v>#VALUE!</v>
      </c>
    </row>
    <row r="19" spans="1:12" s="2" customFormat="1" ht="15" hidden="1">
      <c r="A19" s="46" t="s">
        <v>14</v>
      </c>
      <c r="B19" s="79">
        <v>52.72</v>
      </c>
      <c r="C19" s="31"/>
      <c r="D19" s="39">
        <f t="shared" si="1"/>
        <v>0</v>
      </c>
      <c r="E19" s="39"/>
      <c r="F19" s="58">
        <f t="shared" si="0"/>
        <v>0</v>
      </c>
      <c r="G19" s="31"/>
      <c r="H19" s="39"/>
      <c r="I19" s="58">
        <f t="shared" si="2"/>
        <v>0</v>
      </c>
      <c r="J19" s="31">
        <f t="shared" si="4"/>
      </c>
      <c r="K19" s="39">
        <f t="shared" si="5"/>
      </c>
      <c r="L19" s="58" t="e">
        <f t="shared" si="3"/>
        <v>#VALUE!</v>
      </c>
    </row>
    <row r="20" spans="1:12" s="2" customFormat="1" ht="15" hidden="1">
      <c r="A20" s="46" t="s">
        <v>15</v>
      </c>
      <c r="B20" s="79">
        <v>13.43</v>
      </c>
      <c r="C20" s="31"/>
      <c r="D20" s="39">
        <f t="shared" si="1"/>
        <v>0</v>
      </c>
      <c r="E20" s="39">
        <v>0.085</v>
      </c>
      <c r="F20" s="58">
        <f t="shared" si="0"/>
        <v>-0.085</v>
      </c>
      <c r="G20" s="31"/>
      <c r="H20" s="39">
        <v>0.033</v>
      </c>
      <c r="I20" s="58">
        <f t="shared" si="2"/>
        <v>-0.033</v>
      </c>
      <c r="J20" s="31">
        <f t="shared" si="4"/>
      </c>
      <c r="K20" s="39">
        <f t="shared" si="5"/>
        <v>3.8823529411764706</v>
      </c>
      <c r="L20" s="58" t="e">
        <f t="shared" si="3"/>
        <v>#VALUE!</v>
      </c>
    </row>
    <row r="21" spans="1:12" s="2" customFormat="1" ht="15" hidden="1">
      <c r="A21" s="46" t="s">
        <v>16</v>
      </c>
      <c r="B21" s="79">
        <v>6.53</v>
      </c>
      <c r="C21" s="31"/>
      <c r="D21" s="39">
        <f t="shared" si="1"/>
        <v>0</v>
      </c>
      <c r="E21" s="39"/>
      <c r="F21" s="58">
        <f t="shared" si="0"/>
        <v>0</v>
      </c>
      <c r="G21" s="31"/>
      <c r="H21" s="39"/>
      <c r="I21" s="58">
        <f t="shared" si="2"/>
        <v>0</v>
      </c>
      <c r="J21" s="31">
        <f t="shared" si="4"/>
      </c>
      <c r="K21" s="39">
        <f t="shared" si="5"/>
      </c>
      <c r="L21" s="58" t="e">
        <f t="shared" si="3"/>
        <v>#VALUE!</v>
      </c>
    </row>
    <row r="22" spans="1:12" s="2" customFormat="1" ht="15" hidden="1">
      <c r="A22" s="46" t="s">
        <v>17</v>
      </c>
      <c r="B22" s="79">
        <v>0.33</v>
      </c>
      <c r="C22" s="31"/>
      <c r="D22" s="39">
        <f t="shared" si="1"/>
        <v>0</v>
      </c>
      <c r="E22" s="39"/>
      <c r="F22" s="58">
        <f t="shared" si="0"/>
        <v>0</v>
      </c>
      <c r="G22" s="31"/>
      <c r="H22" s="39"/>
      <c r="I22" s="58">
        <f t="shared" si="2"/>
        <v>0</v>
      </c>
      <c r="J22" s="31">
        <f t="shared" si="4"/>
      </c>
      <c r="K22" s="39">
        <f t="shared" si="5"/>
      </c>
      <c r="L22" s="58" t="e">
        <f t="shared" si="3"/>
        <v>#VALUE!</v>
      </c>
    </row>
    <row r="23" spans="1:12" s="2" customFormat="1" ht="15" hidden="1">
      <c r="A23" s="46" t="s">
        <v>18</v>
      </c>
      <c r="B23" s="79">
        <v>84.95</v>
      </c>
      <c r="C23" s="31"/>
      <c r="D23" s="39">
        <f t="shared" si="1"/>
        <v>0</v>
      </c>
      <c r="E23" s="39"/>
      <c r="F23" s="58">
        <f t="shared" si="0"/>
        <v>0</v>
      </c>
      <c r="G23" s="31"/>
      <c r="H23" s="39"/>
      <c r="I23" s="58">
        <f t="shared" si="2"/>
        <v>0</v>
      </c>
      <c r="J23" s="31">
        <f t="shared" si="4"/>
      </c>
      <c r="K23" s="39">
        <f t="shared" si="5"/>
      </c>
      <c r="L23" s="58" t="e">
        <f t="shared" si="3"/>
        <v>#VALUE!</v>
      </c>
    </row>
    <row r="24" spans="1:12" s="2" customFormat="1" ht="15" hidden="1">
      <c r="A24" s="46" t="s">
        <v>19</v>
      </c>
      <c r="B24" s="79">
        <v>999999999</v>
      </c>
      <c r="C24" s="31"/>
      <c r="D24" s="39">
        <f t="shared" si="1"/>
        <v>0</v>
      </c>
      <c r="E24" s="39"/>
      <c r="F24" s="58">
        <f t="shared" si="0"/>
        <v>0</v>
      </c>
      <c r="G24" s="31"/>
      <c r="H24" s="39"/>
      <c r="I24" s="58">
        <f t="shared" si="2"/>
        <v>0</v>
      </c>
      <c r="J24" s="31">
        <f t="shared" si="4"/>
      </c>
      <c r="K24" s="39">
        <f t="shared" si="5"/>
      </c>
      <c r="L24" s="58" t="e">
        <f t="shared" si="3"/>
        <v>#VALUE!</v>
      </c>
    </row>
    <row r="25" spans="1:12" s="2" customFormat="1" ht="15" hidden="1">
      <c r="A25" s="46"/>
      <c r="B25" s="79"/>
      <c r="C25" s="31"/>
      <c r="D25" s="39" t="e">
        <f t="shared" si="1"/>
        <v>#DIV/0!</v>
      </c>
      <c r="E25" s="39"/>
      <c r="F25" s="58"/>
      <c r="G25" s="31"/>
      <c r="H25" s="39"/>
      <c r="I25" s="58"/>
      <c r="J25" s="31">
        <f t="shared" si="4"/>
      </c>
      <c r="K25" s="39">
        <f t="shared" si="5"/>
      </c>
      <c r="L25" s="58" t="e">
        <f t="shared" si="3"/>
        <v>#VALUE!</v>
      </c>
    </row>
    <row r="26" spans="1:12" s="15" customFormat="1" ht="15.75" hidden="1">
      <c r="A26" s="45" t="s">
        <v>20</v>
      </c>
      <c r="B26" s="78">
        <v>48.81</v>
      </c>
      <c r="C26" s="27">
        <f>SUM(C27:C36)-C30</f>
        <v>0</v>
      </c>
      <c r="D26" s="33">
        <f t="shared" si="1"/>
        <v>0</v>
      </c>
      <c r="E26" s="33">
        <v>0</v>
      </c>
      <c r="F26" s="52">
        <f t="shared" si="0"/>
        <v>0</v>
      </c>
      <c r="G26" s="27">
        <f>SUM(G27:G36)-G30</f>
        <v>0</v>
      </c>
      <c r="H26" s="33">
        <v>0</v>
      </c>
      <c r="I26" s="52">
        <f t="shared" si="2"/>
        <v>0</v>
      </c>
      <c r="J26" s="30">
        <f t="shared" si="4"/>
      </c>
      <c r="K26" s="38">
        <f t="shared" si="5"/>
      </c>
      <c r="L26" s="57" t="e">
        <f t="shared" si="3"/>
        <v>#VALUE!</v>
      </c>
    </row>
    <row r="27" spans="1:12" s="2" customFormat="1" ht="15.75" hidden="1">
      <c r="A27" s="46" t="s">
        <v>61</v>
      </c>
      <c r="B27" s="79"/>
      <c r="C27" s="28"/>
      <c r="D27" s="33" t="e">
        <f t="shared" si="1"/>
        <v>#DIV/0!</v>
      </c>
      <c r="E27" s="34"/>
      <c r="F27" s="54">
        <f t="shared" si="0"/>
        <v>0</v>
      </c>
      <c r="G27" s="28"/>
      <c r="H27" s="34"/>
      <c r="I27" s="54">
        <f t="shared" si="2"/>
        <v>0</v>
      </c>
      <c r="J27" s="31">
        <f t="shared" si="4"/>
      </c>
      <c r="K27" s="39">
        <f t="shared" si="5"/>
      </c>
      <c r="L27" s="58" t="e">
        <f t="shared" si="3"/>
        <v>#VALUE!</v>
      </c>
    </row>
    <row r="28" spans="1:12" s="2" customFormat="1" ht="15.75" hidden="1">
      <c r="A28" s="46" t="s">
        <v>21</v>
      </c>
      <c r="B28" s="79"/>
      <c r="C28" s="28"/>
      <c r="D28" s="33" t="e">
        <f t="shared" si="1"/>
        <v>#DIV/0!</v>
      </c>
      <c r="E28" s="34"/>
      <c r="F28" s="54">
        <f t="shared" si="0"/>
        <v>0</v>
      </c>
      <c r="G28" s="28"/>
      <c r="H28" s="34"/>
      <c r="I28" s="54">
        <f t="shared" si="2"/>
        <v>0</v>
      </c>
      <c r="J28" s="31">
        <f t="shared" si="4"/>
      </c>
      <c r="K28" s="39">
        <f t="shared" si="5"/>
      </c>
      <c r="L28" s="58" t="e">
        <f t="shared" si="3"/>
        <v>#VALUE!</v>
      </c>
    </row>
    <row r="29" spans="1:12" s="2" customFormat="1" ht="15.75" hidden="1">
      <c r="A29" s="46" t="s">
        <v>22</v>
      </c>
      <c r="B29" s="79"/>
      <c r="C29" s="28"/>
      <c r="D29" s="33" t="e">
        <f t="shared" si="1"/>
        <v>#DIV/0!</v>
      </c>
      <c r="E29" s="34"/>
      <c r="F29" s="54">
        <f t="shared" si="0"/>
        <v>0</v>
      </c>
      <c r="G29" s="28"/>
      <c r="H29" s="34"/>
      <c r="I29" s="54">
        <f t="shared" si="2"/>
        <v>0</v>
      </c>
      <c r="J29" s="31">
        <f t="shared" si="4"/>
      </c>
      <c r="K29" s="39">
        <f t="shared" si="5"/>
      </c>
      <c r="L29" s="58" t="e">
        <f t="shared" si="3"/>
        <v>#VALUE!</v>
      </c>
    </row>
    <row r="30" spans="1:12" s="2" customFormat="1" ht="15.75" hidden="1">
      <c r="A30" s="46" t="s">
        <v>62</v>
      </c>
      <c r="B30" s="79"/>
      <c r="C30" s="28"/>
      <c r="D30" s="33" t="e">
        <f t="shared" si="1"/>
        <v>#DIV/0!</v>
      </c>
      <c r="E30" s="34"/>
      <c r="F30" s="54">
        <f t="shared" si="0"/>
        <v>0</v>
      </c>
      <c r="G30" s="28"/>
      <c r="H30" s="34"/>
      <c r="I30" s="54">
        <f t="shared" si="2"/>
        <v>0</v>
      </c>
      <c r="J30" s="31">
        <f t="shared" si="4"/>
      </c>
      <c r="K30" s="39">
        <f t="shared" si="5"/>
      </c>
      <c r="L30" s="58" t="e">
        <f t="shared" si="3"/>
        <v>#VALUE!</v>
      </c>
    </row>
    <row r="31" spans="1:12" s="2" customFormat="1" ht="15.75" hidden="1">
      <c r="A31" s="46" t="s">
        <v>23</v>
      </c>
      <c r="B31" s="79">
        <v>0.09</v>
      </c>
      <c r="C31" s="28"/>
      <c r="D31" s="33">
        <f t="shared" si="1"/>
        <v>0</v>
      </c>
      <c r="E31" s="34"/>
      <c r="F31" s="54">
        <f t="shared" si="0"/>
        <v>0</v>
      </c>
      <c r="G31" s="28"/>
      <c r="H31" s="34"/>
      <c r="I31" s="54">
        <f t="shared" si="2"/>
        <v>0</v>
      </c>
      <c r="J31" s="31">
        <f t="shared" si="4"/>
      </c>
      <c r="K31" s="39">
        <f t="shared" si="5"/>
      </c>
      <c r="L31" s="58" t="e">
        <f t="shared" si="3"/>
        <v>#VALUE!</v>
      </c>
    </row>
    <row r="32" spans="1:12" s="2" customFormat="1" ht="15.75" hidden="1">
      <c r="A32" s="46" t="s">
        <v>24</v>
      </c>
      <c r="B32" s="79">
        <v>33.84</v>
      </c>
      <c r="C32" s="28"/>
      <c r="D32" s="33">
        <f t="shared" si="1"/>
        <v>0</v>
      </c>
      <c r="E32" s="34"/>
      <c r="F32" s="54">
        <f t="shared" si="0"/>
        <v>0</v>
      </c>
      <c r="G32" s="28"/>
      <c r="H32" s="34"/>
      <c r="I32" s="54">
        <f t="shared" si="2"/>
        <v>0</v>
      </c>
      <c r="J32" s="31">
        <f t="shared" si="4"/>
      </c>
      <c r="K32" s="39">
        <f t="shared" si="5"/>
      </c>
      <c r="L32" s="58" t="e">
        <f t="shared" si="3"/>
        <v>#VALUE!</v>
      </c>
    </row>
    <row r="33" spans="1:12" s="2" customFormat="1" ht="15.75" hidden="1">
      <c r="A33" s="46" t="s">
        <v>25</v>
      </c>
      <c r="B33" s="79">
        <v>2.3</v>
      </c>
      <c r="C33" s="28"/>
      <c r="D33" s="33">
        <f t="shared" si="1"/>
        <v>0</v>
      </c>
      <c r="E33" s="34"/>
      <c r="F33" s="54">
        <f t="shared" si="0"/>
        <v>0</v>
      </c>
      <c r="G33" s="28"/>
      <c r="H33" s="34"/>
      <c r="I33" s="54">
        <f t="shared" si="2"/>
        <v>0</v>
      </c>
      <c r="J33" s="31">
        <f t="shared" si="4"/>
      </c>
      <c r="K33" s="39">
        <f t="shared" si="5"/>
      </c>
      <c r="L33" s="58" t="e">
        <f t="shared" si="3"/>
        <v>#VALUE!</v>
      </c>
    </row>
    <row r="34" spans="1:12" s="2" customFormat="1" ht="15.75" hidden="1">
      <c r="A34" s="46" t="s">
        <v>26</v>
      </c>
      <c r="B34" s="79"/>
      <c r="C34" s="28"/>
      <c r="D34" s="33" t="e">
        <f t="shared" si="1"/>
        <v>#DIV/0!</v>
      </c>
      <c r="E34" s="34"/>
      <c r="F34" s="54">
        <f t="shared" si="0"/>
        <v>0</v>
      </c>
      <c r="G34" s="28"/>
      <c r="H34" s="34"/>
      <c r="I34" s="54">
        <f t="shared" si="2"/>
        <v>0</v>
      </c>
      <c r="J34" s="31">
        <f t="shared" si="4"/>
      </c>
      <c r="K34" s="39">
        <f t="shared" si="5"/>
      </c>
      <c r="L34" s="58" t="e">
        <f t="shared" si="3"/>
        <v>#VALUE!</v>
      </c>
    </row>
    <row r="35" spans="1:12" s="2" customFormat="1" ht="15.75" hidden="1">
      <c r="A35" s="46" t="s">
        <v>27</v>
      </c>
      <c r="B35" s="79">
        <v>3.65</v>
      </c>
      <c r="C35" s="28"/>
      <c r="D35" s="33">
        <f t="shared" si="1"/>
        <v>0</v>
      </c>
      <c r="E35" s="34"/>
      <c r="F35" s="54">
        <f t="shared" si="0"/>
        <v>0</v>
      </c>
      <c r="G35" s="28"/>
      <c r="H35" s="34"/>
      <c r="I35" s="54">
        <f t="shared" si="2"/>
        <v>0</v>
      </c>
      <c r="J35" s="31">
        <f t="shared" si="4"/>
      </c>
      <c r="K35" s="39">
        <f t="shared" si="5"/>
      </c>
      <c r="L35" s="58" t="e">
        <f t="shared" si="3"/>
        <v>#VALUE!</v>
      </c>
    </row>
    <row r="36" spans="1:12" s="2" customFormat="1" ht="15.75" hidden="1">
      <c r="A36" s="46" t="s">
        <v>28</v>
      </c>
      <c r="B36" s="79">
        <v>8.93</v>
      </c>
      <c r="C36" s="28"/>
      <c r="D36" s="33">
        <f t="shared" si="1"/>
        <v>0</v>
      </c>
      <c r="E36" s="34"/>
      <c r="F36" s="54">
        <f t="shared" si="0"/>
        <v>0</v>
      </c>
      <c r="G36" s="28"/>
      <c r="H36" s="34"/>
      <c r="I36" s="54">
        <f t="shared" si="2"/>
        <v>0</v>
      </c>
      <c r="J36" s="31">
        <f t="shared" si="4"/>
      </c>
      <c r="K36" s="39">
        <f t="shared" si="5"/>
      </c>
      <c r="L36" s="58" t="e">
        <f t="shared" si="3"/>
        <v>#VALUE!</v>
      </c>
    </row>
    <row r="37" spans="1:14" s="15" customFormat="1" ht="15.75">
      <c r="A37" s="45" t="s">
        <v>93</v>
      </c>
      <c r="B37" s="78">
        <v>40</v>
      </c>
      <c r="C37" s="27">
        <f>SUM(C38:C45)</f>
        <v>28.147</v>
      </c>
      <c r="D37" s="33">
        <f>C37/B37*100</f>
        <v>70.36749999999999</v>
      </c>
      <c r="E37" s="33">
        <v>28.0309</v>
      </c>
      <c r="F37" s="52">
        <f t="shared" si="0"/>
        <v>0.11609999999999943</v>
      </c>
      <c r="G37" s="27">
        <f>SUM(G38:G45)</f>
        <v>61.238</v>
      </c>
      <c r="H37" s="33">
        <v>62.57</v>
      </c>
      <c r="I37" s="52">
        <f>G37-H37</f>
        <v>-1.3320000000000007</v>
      </c>
      <c r="J37" s="30">
        <f t="shared" si="4"/>
        <v>21.7564926990443</v>
      </c>
      <c r="K37" s="38">
        <f t="shared" si="5"/>
        <v>22.32179487636858</v>
      </c>
      <c r="L37" s="57">
        <f t="shared" si="3"/>
        <v>-0.565302177324277</v>
      </c>
      <c r="M37" s="19"/>
      <c r="N37" s="19"/>
    </row>
    <row r="38" spans="1:14" s="23" customFormat="1" ht="15">
      <c r="A38" s="46" t="s">
        <v>63</v>
      </c>
      <c r="B38" s="79">
        <v>4.45</v>
      </c>
      <c r="C38" s="28">
        <v>4.447</v>
      </c>
      <c r="D38" s="34">
        <f>C38/B38*100</f>
        <v>99.93258426966291</v>
      </c>
      <c r="E38" s="34">
        <v>5.11</v>
      </c>
      <c r="F38" s="54">
        <f t="shared" si="0"/>
        <v>-0.6630000000000003</v>
      </c>
      <c r="G38" s="28">
        <v>9.238</v>
      </c>
      <c r="H38" s="34">
        <v>8.127</v>
      </c>
      <c r="I38" s="54">
        <f t="shared" si="2"/>
        <v>1.1109999999999989</v>
      </c>
      <c r="J38" s="31">
        <f t="shared" si="4"/>
        <v>20.77355520575669</v>
      </c>
      <c r="K38" s="39">
        <f t="shared" si="5"/>
        <v>15.904109589041095</v>
      </c>
      <c r="L38" s="58">
        <f t="shared" si="3"/>
        <v>4.869445616715595</v>
      </c>
      <c r="M38" s="2"/>
      <c r="N38" s="2"/>
    </row>
    <row r="39" spans="1:12" s="2" customFormat="1" ht="15" hidden="1">
      <c r="A39" s="46" t="s">
        <v>67</v>
      </c>
      <c r="B39" s="79">
        <v>0.31</v>
      </c>
      <c r="C39" s="28"/>
      <c r="D39" s="34">
        <f aca="true" t="shared" si="6" ref="D39:D45">C39/B39*100</f>
        <v>0</v>
      </c>
      <c r="E39" s="34"/>
      <c r="F39" s="54">
        <f t="shared" si="0"/>
        <v>0</v>
      </c>
      <c r="G39" s="28"/>
      <c r="H39" s="34"/>
      <c r="I39" s="54">
        <f t="shared" si="2"/>
        <v>0</v>
      </c>
      <c r="J39" s="31">
        <f t="shared" si="4"/>
      </c>
      <c r="K39" s="39">
        <f t="shared" si="5"/>
      </c>
      <c r="L39" s="58" t="e">
        <f t="shared" si="3"/>
        <v>#VALUE!</v>
      </c>
    </row>
    <row r="40" spans="1:12" s="5" customFormat="1" ht="15">
      <c r="A40" s="47" t="s">
        <v>100</v>
      </c>
      <c r="B40" s="80">
        <v>2.97</v>
      </c>
      <c r="C40" s="35">
        <v>2.9</v>
      </c>
      <c r="D40" s="34">
        <f t="shared" si="6"/>
        <v>97.64309764309763</v>
      </c>
      <c r="E40" s="36">
        <v>6.1209</v>
      </c>
      <c r="F40" s="55">
        <f>C40-E40</f>
        <v>-3.2209</v>
      </c>
      <c r="G40" s="35">
        <v>3.6</v>
      </c>
      <c r="H40" s="36">
        <v>12.343</v>
      </c>
      <c r="I40" s="55">
        <f>G40-H40</f>
        <v>-8.743</v>
      </c>
      <c r="J40" s="31">
        <f t="shared" si="4"/>
        <v>12.413793103448276</v>
      </c>
      <c r="K40" s="39">
        <f t="shared" si="5"/>
        <v>20.16533516312961</v>
      </c>
      <c r="L40" s="58">
        <f t="shared" si="3"/>
        <v>-7.7515420596813325</v>
      </c>
    </row>
    <row r="41" spans="1:12" s="2" customFormat="1" ht="15">
      <c r="A41" s="46" t="s">
        <v>30</v>
      </c>
      <c r="B41" s="79">
        <v>21.38</v>
      </c>
      <c r="C41" s="28">
        <v>20.8</v>
      </c>
      <c r="D41" s="34">
        <f t="shared" si="6"/>
        <v>97.28718428437794</v>
      </c>
      <c r="E41" s="34">
        <v>14.9</v>
      </c>
      <c r="F41" s="54">
        <f t="shared" si="0"/>
        <v>5.9</v>
      </c>
      <c r="G41" s="28">
        <v>48.4</v>
      </c>
      <c r="H41" s="34">
        <v>37.5</v>
      </c>
      <c r="I41" s="54">
        <f t="shared" si="2"/>
        <v>10.899999999999999</v>
      </c>
      <c r="J41" s="31">
        <f t="shared" si="4"/>
        <v>23.269230769230766</v>
      </c>
      <c r="K41" s="39">
        <f t="shared" si="5"/>
        <v>25.167785234899327</v>
      </c>
      <c r="L41" s="58">
        <f t="shared" si="3"/>
        <v>-1.8985544656685605</v>
      </c>
    </row>
    <row r="42" spans="1:12" s="2" customFormat="1" ht="15" hidden="1">
      <c r="A42" s="46" t="s">
        <v>31</v>
      </c>
      <c r="B42" s="79"/>
      <c r="C42" s="28"/>
      <c r="D42" s="34" t="e">
        <f t="shared" si="6"/>
        <v>#DIV/0!</v>
      </c>
      <c r="E42" s="34"/>
      <c r="F42" s="54">
        <f t="shared" si="0"/>
        <v>0</v>
      </c>
      <c r="G42" s="28"/>
      <c r="H42" s="34"/>
      <c r="I42" s="54">
        <f>G42-H42</f>
        <v>0</v>
      </c>
      <c r="J42" s="31">
        <f t="shared" si="4"/>
      </c>
      <c r="K42" s="39">
        <f t="shared" si="5"/>
      </c>
      <c r="L42" s="58" t="e">
        <f t="shared" si="3"/>
        <v>#VALUE!</v>
      </c>
    </row>
    <row r="43" spans="1:12" s="2" customFormat="1" ht="15" hidden="1">
      <c r="A43" s="46" t="s">
        <v>32</v>
      </c>
      <c r="B43" s="79"/>
      <c r="C43" s="28"/>
      <c r="D43" s="34" t="e">
        <f t="shared" si="6"/>
        <v>#DIV/0!</v>
      </c>
      <c r="E43" s="34"/>
      <c r="F43" s="54">
        <f t="shared" si="0"/>
        <v>0</v>
      </c>
      <c r="G43" s="28"/>
      <c r="H43" s="34"/>
      <c r="I43" s="54">
        <f t="shared" si="2"/>
        <v>0</v>
      </c>
      <c r="J43" s="31">
        <f t="shared" si="4"/>
      </c>
      <c r="K43" s="39">
        <f t="shared" si="5"/>
      </c>
      <c r="L43" s="58" t="e">
        <f t="shared" si="3"/>
        <v>#VALUE!</v>
      </c>
    </row>
    <row r="44" spans="1:12" s="2" customFormat="1" ht="15" hidden="1">
      <c r="A44" s="46" t="s">
        <v>33</v>
      </c>
      <c r="B44" s="79">
        <v>10.9</v>
      </c>
      <c r="C44" s="28"/>
      <c r="D44" s="34">
        <f t="shared" si="6"/>
        <v>0</v>
      </c>
      <c r="E44" s="34">
        <v>1.9</v>
      </c>
      <c r="F44" s="54">
        <f t="shared" si="0"/>
        <v>-1.9</v>
      </c>
      <c r="G44" s="28"/>
      <c r="H44" s="34">
        <v>4.6</v>
      </c>
      <c r="I44" s="54">
        <f t="shared" si="2"/>
        <v>-4.6</v>
      </c>
      <c r="J44" s="31">
        <f t="shared" si="4"/>
      </c>
      <c r="K44" s="39">
        <f t="shared" si="5"/>
        <v>24.210526315789473</v>
      </c>
      <c r="L44" s="58" t="e">
        <f t="shared" si="3"/>
        <v>#VALUE!</v>
      </c>
    </row>
    <row r="45" spans="1:12" s="2" customFormat="1" ht="15" hidden="1">
      <c r="A45" s="46" t="s">
        <v>101</v>
      </c>
      <c r="B45" s="79"/>
      <c r="C45" s="28"/>
      <c r="D45" s="34" t="e">
        <f t="shared" si="6"/>
        <v>#DIV/0!</v>
      </c>
      <c r="E45" s="34"/>
      <c r="F45" s="54">
        <f t="shared" si="0"/>
        <v>0</v>
      </c>
      <c r="G45" s="28"/>
      <c r="H45" s="34"/>
      <c r="I45" s="54"/>
      <c r="J45" s="31">
        <f t="shared" si="4"/>
      </c>
      <c r="K45" s="39">
        <f t="shared" si="5"/>
      </c>
      <c r="L45" s="58" t="e">
        <f t="shared" si="3"/>
        <v>#VALUE!</v>
      </c>
    </row>
    <row r="46" spans="1:12" s="15" customFormat="1" ht="15.75">
      <c r="A46" s="45" t="s">
        <v>98</v>
      </c>
      <c r="B46" s="78">
        <v>84.65</v>
      </c>
      <c r="C46" s="29">
        <f>SUM(C47:C53)</f>
        <v>71.364</v>
      </c>
      <c r="D46" s="38">
        <f>C46/B46*100</f>
        <v>84.30478440637921</v>
      </c>
      <c r="E46" s="37">
        <v>72.17999999999999</v>
      </c>
      <c r="F46" s="52">
        <f t="shared" si="0"/>
        <v>-0.8159999999999883</v>
      </c>
      <c r="G46" s="29">
        <f>SUM(G47:G53)</f>
        <v>103.474</v>
      </c>
      <c r="H46" s="37">
        <v>133.943</v>
      </c>
      <c r="I46" s="52">
        <f>G46-H46</f>
        <v>-30.46900000000001</v>
      </c>
      <c r="J46" s="30">
        <f t="shared" si="4"/>
        <v>14.499467518636848</v>
      </c>
      <c r="K46" s="38">
        <f t="shared" si="5"/>
        <v>18.556802438348576</v>
      </c>
      <c r="L46" s="57">
        <f t="shared" si="3"/>
        <v>-4.057334919711728</v>
      </c>
    </row>
    <row r="47" spans="1:14" s="2" customFormat="1" ht="15" hidden="1">
      <c r="A47" s="46" t="s">
        <v>64</v>
      </c>
      <c r="B47" s="79"/>
      <c r="C47" s="28"/>
      <c r="D47" s="34" t="e">
        <f>C47/B47*100</f>
        <v>#DIV/0!</v>
      </c>
      <c r="E47" s="34"/>
      <c r="F47" s="54">
        <f t="shared" si="0"/>
        <v>0</v>
      </c>
      <c r="G47" s="28"/>
      <c r="H47" s="34"/>
      <c r="I47" s="54">
        <f t="shared" si="2"/>
        <v>0</v>
      </c>
      <c r="J47" s="31">
        <f t="shared" si="4"/>
      </c>
      <c r="K47" s="39">
        <f t="shared" si="5"/>
      </c>
      <c r="L47" s="58" t="e">
        <f t="shared" si="3"/>
        <v>#VALUE!</v>
      </c>
      <c r="N47" s="2">
        <f>M47*C47/10</f>
        <v>0</v>
      </c>
    </row>
    <row r="48" spans="1:12" s="2" customFormat="1" ht="15">
      <c r="A48" s="46" t="s">
        <v>65</v>
      </c>
      <c r="B48" s="79">
        <v>0.54</v>
      </c>
      <c r="C48" s="28">
        <v>0.18</v>
      </c>
      <c r="D48" s="34">
        <f aca="true" t="shared" si="7" ref="D48:D53">C48/B48*100</f>
        <v>33.33333333333333</v>
      </c>
      <c r="E48" s="34"/>
      <c r="F48" s="54">
        <f t="shared" si="0"/>
        <v>0.18</v>
      </c>
      <c r="G48" s="28">
        <v>0.15</v>
      </c>
      <c r="H48" s="34"/>
      <c r="I48" s="54">
        <f t="shared" si="2"/>
        <v>0.15</v>
      </c>
      <c r="J48" s="31">
        <f t="shared" si="4"/>
        <v>8.333333333333334</v>
      </c>
      <c r="K48" s="39">
        <f t="shared" si="5"/>
      </c>
      <c r="L48" s="132" t="e">
        <f t="shared" si="3"/>
        <v>#VALUE!</v>
      </c>
    </row>
    <row r="49" spans="1:12" s="2" customFormat="1" ht="15" hidden="1">
      <c r="A49" s="46" t="s">
        <v>66</v>
      </c>
      <c r="B49" s="79">
        <v>0.75</v>
      </c>
      <c r="C49" s="28"/>
      <c r="D49" s="34">
        <f t="shared" si="7"/>
        <v>0</v>
      </c>
      <c r="E49" s="34"/>
      <c r="F49" s="54">
        <f t="shared" si="0"/>
        <v>0</v>
      </c>
      <c r="G49" s="28"/>
      <c r="H49" s="34"/>
      <c r="I49" s="54">
        <f>G49-H49</f>
        <v>0</v>
      </c>
      <c r="J49" s="31">
        <f t="shared" si="4"/>
      </c>
      <c r="K49" s="39">
        <f t="shared" si="5"/>
      </c>
      <c r="L49" s="58" t="e">
        <f t="shared" si="3"/>
        <v>#VALUE!</v>
      </c>
    </row>
    <row r="50" spans="1:12" s="2" customFormat="1" ht="15" hidden="1">
      <c r="A50" s="46" t="s">
        <v>29</v>
      </c>
      <c r="B50" s="79"/>
      <c r="C50" s="28"/>
      <c r="D50" s="34" t="e">
        <f t="shared" si="7"/>
        <v>#DIV/0!</v>
      </c>
      <c r="E50" s="34"/>
      <c r="F50" s="54">
        <f t="shared" si="0"/>
        <v>0</v>
      </c>
      <c r="G50" s="28"/>
      <c r="H50" s="34"/>
      <c r="I50" s="54">
        <f>G50-H50</f>
        <v>0</v>
      </c>
      <c r="J50" s="31">
        <f t="shared" si="4"/>
      </c>
      <c r="K50" s="39">
        <f t="shared" si="5"/>
      </c>
      <c r="L50" s="58" t="e">
        <f t="shared" si="3"/>
        <v>#VALUE!</v>
      </c>
    </row>
    <row r="51" spans="1:12" s="2" customFormat="1" ht="15">
      <c r="A51" s="46" t="s">
        <v>68</v>
      </c>
      <c r="B51" s="79">
        <v>8.61</v>
      </c>
      <c r="C51" s="28">
        <v>8.5</v>
      </c>
      <c r="D51" s="34">
        <f t="shared" si="7"/>
        <v>98.72241579558654</v>
      </c>
      <c r="E51" s="34">
        <v>6.5</v>
      </c>
      <c r="F51" s="54">
        <f t="shared" si="0"/>
        <v>2</v>
      </c>
      <c r="G51" s="28">
        <v>12.1</v>
      </c>
      <c r="H51" s="34">
        <v>8.4</v>
      </c>
      <c r="I51" s="54">
        <f>G51-H51</f>
        <v>3.6999999999999993</v>
      </c>
      <c r="J51" s="31">
        <f t="shared" si="4"/>
        <v>14.23529411764706</v>
      </c>
      <c r="K51" s="39">
        <f t="shared" si="5"/>
        <v>12.923076923076923</v>
      </c>
      <c r="L51" s="58">
        <f t="shared" si="3"/>
        <v>1.3122171945701364</v>
      </c>
    </row>
    <row r="52" spans="1:12" s="2" customFormat="1" ht="15">
      <c r="A52" s="46" t="s">
        <v>69</v>
      </c>
      <c r="B52" s="79">
        <v>18.22</v>
      </c>
      <c r="C52" s="28">
        <v>6.684</v>
      </c>
      <c r="D52" s="34">
        <f t="shared" si="7"/>
        <v>36.68496158068058</v>
      </c>
      <c r="E52" s="34">
        <v>3.228</v>
      </c>
      <c r="F52" s="54">
        <f t="shared" si="0"/>
        <v>3.456</v>
      </c>
      <c r="G52" s="28">
        <v>7.224</v>
      </c>
      <c r="H52" s="34">
        <v>4.918</v>
      </c>
      <c r="I52" s="54">
        <f>G52-H52</f>
        <v>2.306</v>
      </c>
      <c r="J52" s="31">
        <f t="shared" si="4"/>
        <v>10.807899461400359</v>
      </c>
      <c r="K52" s="39">
        <f t="shared" si="5"/>
        <v>15.235439900867409</v>
      </c>
      <c r="L52" s="58">
        <f t="shared" si="3"/>
        <v>-4.42754043946705</v>
      </c>
    </row>
    <row r="53" spans="1:12" s="2" customFormat="1" ht="15">
      <c r="A53" s="142" t="s">
        <v>95</v>
      </c>
      <c r="B53" s="90">
        <v>56.53</v>
      </c>
      <c r="C53" s="124">
        <v>56</v>
      </c>
      <c r="D53" s="91">
        <f t="shared" si="7"/>
        <v>99.0624447196179</v>
      </c>
      <c r="E53" s="91">
        <v>62.452</v>
      </c>
      <c r="F53" s="112">
        <f t="shared" si="0"/>
        <v>-6.451999999999998</v>
      </c>
      <c r="G53" s="124">
        <v>84</v>
      </c>
      <c r="H53" s="91">
        <v>120.625</v>
      </c>
      <c r="I53" s="112">
        <f>G53-H53</f>
        <v>-36.625</v>
      </c>
      <c r="J53" s="40">
        <f t="shared" si="4"/>
        <v>15</v>
      </c>
      <c r="K53" s="42">
        <f t="shared" si="5"/>
        <v>19.314833792352527</v>
      </c>
      <c r="L53" s="110">
        <f t="shared" si="3"/>
        <v>-4.314833792352527</v>
      </c>
    </row>
    <row r="54" spans="1:12" s="15" customFormat="1" ht="15.75" hidden="1">
      <c r="A54" s="150" t="s">
        <v>34</v>
      </c>
      <c r="B54" s="151">
        <v>274.05</v>
      </c>
      <c r="C54" s="152">
        <f>SUM(C55:C68)</f>
        <v>0</v>
      </c>
      <c r="D54" s="153">
        <f aca="true" t="shared" si="8" ref="D54:D103">C54/B54*100</f>
        <v>0</v>
      </c>
      <c r="E54" s="154">
        <f>SUM(E55:E68)</f>
        <v>0</v>
      </c>
      <c r="F54" s="155">
        <f t="shared" si="0"/>
        <v>0</v>
      </c>
      <c r="G54" s="152">
        <f>SUM(G55:G68)</f>
        <v>0</v>
      </c>
      <c r="H54" s="154">
        <f>SUM(H55:H68)</f>
        <v>0</v>
      </c>
      <c r="I54" s="156">
        <f>SUM(I55:I68)</f>
        <v>0</v>
      </c>
      <c r="J54" s="152">
        <f t="shared" si="4"/>
      </c>
      <c r="K54" s="154">
        <f t="shared" si="5"/>
      </c>
      <c r="L54" s="157" t="e">
        <f t="shared" si="3"/>
        <v>#VALUE!</v>
      </c>
    </row>
    <row r="55" spans="1:14" s="23" customFormat="1" ht="15" hidden="1">
      <c r="A55" s="49" t="s">
        <v>70</v>
      </c>
      <c r="B55" s="79">
        <v>44.58</v>
      </c>
      <c r="C55" s="31"/>
      <c r="D55" s="18">
        <f t="shared" si="8"/>
        <v>0</v>
      </c>
      <c r="E55" s="39"/>
      <c r="F55" s="70">
        <f t="shared" si="0"/>
        <v>0</v>
      </c>
      <c r="G55" s="31"/>
      <c r="H55" s="39"/>
      <c r="I55" s="20">
        <f t="shared" si="2"/>
        <v>0</v>
      </c>
      <c r="J55" s="31">
        <f t="shared" si="4"/>
      </c>
      <c r="K55" s="39">
        <f t="shared" si="5"/>
      </c>
      <c r="L55" s="58" t="e">
        <f t="shared" si="3"/>
        <v>#VALUE!</v>
      </c>
      <c r="M55" s="2"/>
      <c r="N55" s="2"/>
    </row>
    <row r="56" spans="1:12" s="2" customFormat="1" ht="15" hidden="1">
      <c r="A56" s="49" t="s">
        <v>71</v>
      </c>
      <c r="B56" s="79">
        <v>5.39</v>
      </c>
      <c r="C56" s="31"/>
      <c r="D56" s="18">
        <f t="shared" si="8"/>
        <v>0</v>
      </c>
      <c r="E56" s="39"/>
      <c r="F56" s="70">
        <f t="shared" si="0"/>
        <v>0</v>
      </c>
      <c r="G56" s="31"/>
      <c r="H56" s="39"/>
      <c r="I56" s="20">
        <f t="shared" si="2"/>
        <v>0</v>
      </c>
      <c r="J56" s="31">
        <f t="shared" si="4"/>
      </c>
      <c r="K56" s="39">
        <f t="shared" si="5"/>
      </c>
      <c r="L56" s="58" t="e">
        <f t="shared" si="3"/>
        <v>#VALUE!</v>
      </c>
    </row>
    <row r="57" spans="1:12" s="2" customFormat="1" ht="15" hidden="1">
      <c r="A57" s="49" t="s">
        <v>72</v>
      </c>
      <c r="B57" s="79">
        <v>23.19</v>
      </c>
      <c r="C57" s="31"/>
      <c r="D57" s="18">
        <f t="shared" si="8"/>
        <v>0</v>
      </c>
      <c r="E57" s="39"/>
      <c r="F57" s="70">
        <f t="shared" si="0"/>
        <v>0</v>
      </c>
      <c r="G57" s="31"/>
      <c r="H57" s="39"/>
      <c r="I57" s="20">
        <f t="shared" si="2"/>
        <v>0</v>
      </c>
      <c r="J57" s="31">
        <f t="shared" si="4"/>
      </c>
      <c r="K57" s="39">
        <f t="shared" si="5"/>
      </c>
      <c r="L57" s="58" t="e">
        <f t="shared" si="3"/>
        <v>#VALUE!</v>
      </c>
    </row>
    <row r="58" spans="1:12" s="2" customFormat="1" ht="15" hidden="1">
      <c r="A58" s="49" t="s">
        <v>73</v>
      </c>
      <c r="B58" s="79">
        <v>120.27</v>
      </c>
      <c r="C58" s="31"/>
      <c r="D58" s="18">
        <f t="shared" si="8"/>
        <v>0</v>
      </c>
      <c r="E58" s="39"/>
      <c r="F58" s="70">
        <f t="shared" si="0"/>
        <v>0</v>
      </c>
      <c r="G58" s="31"/>
      <c r="H58" s="39"/>
      <c r="I58" s="20">
        <f t="shared" si="2"/>
        <v>0</v>
      </c>
      <c r="J58" s="31">
        <f t="shared" si="4"/>
      </c>
      <c r="K58" s="39">
        <f t="shared" si="5"/>
      </c>
      <c r="L58" s="58" t="e">
        <f t="shared" si="3"/>
        <v>#VALUE!</v>
      </c>
    </row>
    <row r="59" spans="1:12" s="2" customFormat="1" ht="15" hidden="1">
      <c r="A59" s="49" t="s">
        <v>74</v>
      </c>
      <c r="B59" s="79">
        <v>5.11</v>
      </c>
      <c r="C59" s="31"/>
      <c r="D59" s="18">
        <f t="shared" si="8"/>
        <v>0</v>
      </c>
      <c r="E59" s="39"/>
      <c r="F59" s="70">
        <f t="shared" si="0"/>
        <v>0</v>
      </c>
      <c r="G59" s="31"/>
      <c r="H59" s="39"/>
      <c r="I59" s="20">
        <f t="shared" si="2"/>
        <v>0</v>
      </c>
      <c r="J59" s="31">
        <f t="shared" si="4"/>
      </c>
      <c r="K59" s="39">
        <f t="shared" si="5"/>
      </c>
      <c r="L59" s="58" t="e">
        <f t="shared" si="3"/>
        <v>#VALUE!</v>
      </c>
    </row>
    <row r="60" spans="1:12" s="2" customFormat="1" ht="15" hidden="1">
      <c r="A60" s="49" t="s">
        <v>35</v>
      </c>
      <c r="B60" s="79">
        <v>8.57</v>
      </c>
      <c r="C60" s="31"/>
      <c r="D60" s="18">
        <f t="shared" si="8"/>
        <v>0</v>
      </c>
      <c r="E60" s="39"/>
      <c r="F60" s="70">
        <f t="shared" si="0"/>
        <v>0</v>
      </c>
      <c r="G60" s="31"/>
      <c r="H60" s="39"/>
      <c r="I60" s="20">
        <f t="shared" si="2"/>
        <v>0</v>
      </c>
      <c r="J60" s="31">
        <f t="shared" si="4"/>
      </c>
      <c r="K60" s="39">
        <f t="shared" si="5"/>
      </c>
      <c r="L60" s="58" t="e">
        <f t="shared" si="3"/>
        <v>#VALUE!</v>
      </c>
    </row>
    <row r="61" spans="1:12" s="2" customFormat="1" ht="15" hidden="1">
      <c r="A61" s="49" t="s">
        <v>94</v>
      </c>
      <c r="B61" s="79">
        <v>2.91</v>
      </c>
      <c r="C61" s="31"/>
      <c r="D61" s="18">
        <f>C61/B61*100</f>
        <v>0</v>
      </c>
      <c r="E61" s="39"/>
      <c r="F61" s="70">
        <f>C61-E61</f>
        <v>0</v>
      </c>
      <c r="G61" s="31"/>
      <c r="H61" s="39"/>
      <c r="I61" s="20">
        <f>G61-H61</f>
        <v>0</v>
      </c>
      <c r="J61" s="31">
        <f t="shared" si="4"/>
      </c>
      <c r="K61" s="39">
        <f t="shared" si="5"/>
      </c>
      <c r="L61" s="58" t="e">
        <f t="shared" si="3"/>
        <v>#VALUE!</v>
      </c>
    </row>
    <row r="62" spans="1:12" s="2" customFormat="1" ht="15" hidden="1">
      <c r="A62" s="49" t="s">
        <v>36</v>
      </c>
      <c r="B62" s="79">
        <v>16.05</v>
      </c>
      <c r="C62" s="31"/>
      <c r="D62" s="18">
        <f t="shared" si="8"/>
        <v>0</v>
      </c>
      <c r="E62" s="39"/>
      <c r="F62" s="70">
        <f t="shared" si="0"/>
        <v>0</v>
      </c>
      <c r="G62" s="31"/>
      <c r="H62" s="39"/>
      <c r="I62" s="20">
        <f t="shared" si="2"/>
        <v>0</v>
      </c>
      <c r="J62" s="31">
        <f t="shared" si="4"/>
      </c>
      <c r="K62" s="39">
        <f t="shared" si="5"/>
      </c>
      <c r="L62" s="58" t="e">
        <f t="shared" si="3"/>
        <v>#VALUE!</v>
      </c>
    </row>
    <row r="63" spans="1:12" s="2" customFormat="1" ht="15" hidden="1">
      <c r="A63" s="49" t="s">
        <v>75</v>
      </c>
      <c r="B63" s="79">
        <v>19.16</v>
      </c>
      <c r="C63" s="31"/>
      <c r="D63" s="18">
        <f t="shared" si="8"/>
        <v>0</v>
      </c>
      <c r="E63" s="39"/>
      <c r="F63" s="70">
        <f t="shared" si="0"/>
        <v>0</v>
      </c>
      <c r="G63" s="31"/>
      <c r="H63" s="39"/>
      <c r="I63" s="20">
        <f t="shared" si="2"/>
        <v>0</v>
      </c>
      <c r="J63" s="31">
        <f t="shared" si="4"/>
      </c>
      <c r="K63" s="39">
        <f t="shared" si="5"/>
      </c>
      <c r="L63" s="58" t="e">
        <f t="shared" si="3"/>
        <v>#VALUE!</v>
      </c>
    </row>
    <row r="64" spans="1:12" s="2" customFormat="1" ht="15" hidden="1">
      <c r="A64" s="49" t="s">
        <v>37</v>
      </c>
      <c r="B64" s="79">
        <v>0.83</v>
      </c>
      <c r="C64" s="31"/>
      <c r="D64" s="18">
        <f t="shared" si="8"/>
        <v>0</v>
      </c>
      <c r="E64" s="39"/>
      <c r="F64" s="70">
        <f t="shared" si="0"/>
        <v>0</v>
      </c>
      <c r="G64" s="31"/>
      <c r="H64" s="39"/>
      <c r="I64" s="20">
        <f t="shared" si="2"/>
        <v>0</v>
      </c>
      <c r="J64" s="31">
        <f t="shared" si="4"/>
      </c>
      <c r="K64" s="39">
        <f t="shared" si="5"/>
      </c>
      <c r="L64" s="58" t="e">
        <f t="shared" si="3"/>
        <v>#VALUE!</v>
      </c>
    </row>
    <row r="65" spans="1:12" s="2" customFormat="1" ht="15" hidden="1">
      <c r="A65" s="49" t="s">
        <v>38</v>
      </c>
      <c r="B65" s="79">
        <v>12.74</v>
      </c>
      <c r="C65" s="31"/>
      <c r="D65" s="18">
        <f t="shared" si="8"/>
        <v>0</v>
      </c>
      <c r="E65" s="39"/>
      <c r="F65" s="70">
        <f t="shared" si="0"/>
        <v>0</v>
      </c>
      <c r="G65" s="31"/>
      <c r="H65" s="39"/>
      <c r="I65" s="20">
        <f t="shared" si="2"/>
        <v>0</v>
      </c>
      <c r="J65" s="31">
        <f t="shared" si="4"/>
      </c>
      <c r="K65" s="39">
        <f t="shared" si="5"/>
      </c>
      <c r="L65" s="58" t="e">
        <f t="shared" si="3"/>
        <v>#VALUE!</v>
      </c>
    </row>
    <row r="66" spans="1:12" s="2" customFormat="1" ht="15" hidden="1">
      <c r="A66" s="46" t="s">
        <v>39</v>
      </c>
      <c r="B66" s="79">
        <v>1.76</v>
      </c>
      <c r="C66" s="31"/>
      <c r="D66" s="18">
        <f t="shared" si="8"/>
        <v>0</v>
      </c>
      <c r="E66" s="39"/>
      <c r="F66" s="70">
        <f t="shared" si="0"/>
        <v>0</v>
      </c>
      <c r="G66" s="31"/>
      <c r="H66" s="39"/>
      <c r="I66" s="20">
        <f t="shared" si="2"/>
        <v>0</v>
      </c>
      <c r="J66" s="31">
        <f t="shared" si="4"/>
      </c>
      <c r="K66" s="39">
        <f t="shared" si="5"/>
      </c>
      <c r="L66" s="58" t="e">
        <f t="shared" si="3"/>
        <v>#VALUE!</v>
      </c>
    </row>
    <row r="67" spans="1:12" s="2" customFormat="1" ht="15" hidden="1">
      <c r="A67" s="46" t="s">
        <v>40</v>
      </c>
      <c r="B67" s="79">
        <v>0.96</v>
      </c>
      <c r="C67" s="28"/>
      <c r="D67" s="18">
        <f t="shared" si="8"/>
        <v>0</v>
      </c>
      <c r="E67" s="34"/>
      <c r="F67" s="70">
        <f t="shared" si="0"/>
        <v>0</v>
      </c>
      <c r="G67" s="28"/>
      <c r="H67" s="34"/>
      <c r="I67" s="20">
        <f t="shared" si="2"/>
        <v>0</v>
      </c>
      <c r="J67" s="31">
        <f t="shared" si="4"/>
      </c>
      <c r="K67" s="39">
        <f t="shared" si="5"/>
      </c>
      <c r="L67" s="58" t="e">
        <f t="shared" si="3"/>
        <v>#VALUE!</v>
      </c>
    </row>
    <row r="68" spans="1:12" s="2" customFormat="1" ht="15" hidden="1">
      <c r="A68" s="49" t="s">
        <v>41</v>
      </c>
      <c r="B68" s="79">
        <v>12.52</v>
      </c>
      <c r="C68" s="31"/>
      <c r="D68" s="18">
        <f t="shared" si="8"/>
        <v>0</v>
      </c>
      <c r="E68" s="39"/>
      <c r="F68" s="70">
        <f t="shared" si="0"/>
        <v>0</v>
      </c>
      <c r="G68" s="31"/>
      <c r="H68" s="39"/>
      <c r="I68" s="20">
        <f t="shared" si="2"/>
        <v>0</v>
      </c>
      <c r="J68" s="31">
        <f t="shared" si="4"/>
      </c>
      <c r="K68" s="39">
        <f t="shared" si="5"/>
      </c>
      <c r="L68" s="58" t="e">
        <f t="shared" si="3"/>
        <v>#VALUE!</v>
      </c>
    </row>
    <row r="69" spans="1:12" s="15" customFormat="1" ht="15.75" hidden="1">
      <c r="A69" s="48" t="s">
        <v>76</v>
      </c>
      <c r="B69" s="78">
        <v>137.35</v>
      </c>
      <c r="C69" s="30">
        <f>SUM(C70:C75)-C73-C74</f>
        <v>0</v>
      </c>
      <c r="D69" s="16">
        <f t="shared" si="8"/>
        <v>0</v>
      </c>
      <c r="E69" s="38">
        <f>SUM(E70:E75)-E73-E74</f>
        <v>0</v>
      </c>
      <c r="F69" s="62">
        <f t="shared" si="0"/>
        <v>0</v>
      </c>
      <c r="G69" s="30">
        <f>SUM(G70:G75)-G73-G74</f>
        <v>0</v>
      </c>
      <c r="H69" s="38">
        <f>SUM(H70:H75)-H73-H74</f>
        <v>0</v>
      </c>
      <c r="I69" s="17">
        <f t="shared" si="2"/>
        <v>0</v>
      </c>
      <c r="J69" s="30">
        <f t="shared" si="4"/>
      </c>
      <c r="K69" s="38">
        <f t="shared" si="5"/>
      </c>
      <c r="L69" s="57" t="e">
        <f t="shared" si="3"/>
        <v>#VALUE!</v>
      </c>
    </row>
    <row r="70" spans="1:12" s="2" customFormat="1" ht="15" hidden="1">
      <c r="A70" s="49" t="s">
        <v>77</v>
      </c>
      <c r="B70" s="79">
        <v>49.2</v>
      </c>
      <c r="C70" s="31"/>
      <c r="D70" s="18">
        <f t="shared" si="8"/>
        <v>0</v>
      </c>
      <c r="E70" s="39"/>
      <c r="F70" s="70">
        <f t="shared" si="0"/>
        <v>0</v>
      </c>
      <c r="G70" s="31"/>
      <c r="H70" s="39"/>
      <c r="I70" s="20">
        <f t="shared" si="2"/>
        <v>0</v>
      </c>
      <c r="J70" s="31">
        <f t="shared" si="4"/>
      </c>
      <c r="K70" s="39">
        <f t="shared" si="5"/>
      </c>
      <c r="L70" s="58" t="e">
        <f t="shared" si="3"/>
        <v>#VALUE!</v>
      </c>
    </row>
    <row r="71" spans="1:12" s="2" customFormat="1" ht="15" hidden="1">
      <c r="A71" s="49" t="s">
        <v>42</v>
      </c>
      <c r="B71" s="79">
        <v>20.69</v>
      </c>
      <c r="C71" s="31"/>
      <c r="D71" s="18">
        <f t="shared" si="8"/>
        <v>0</v>
      </c>
      <c r="E71" s="39"/>
      <c r="F71" s="70">
        <f t="shared" si="0"/>
        <v>0</v>
      </c>
      <c r="G71" s="31"/>
      <c r="H71" s="39"/>
      <c r="I71" s="20">
        <f aca="true" t="shared" si="9" ref="I71:I103">G71-H71</f>
        <v>0</v>
      </c>
      <c r="J71" s="31">
        <f t="shared" si="4"/>
      </c>
      <c r="K71" s="39">
        <f t="shared" si="5"/>
      </c>
      <c r="L71" s="58" t="e">
        <f aca="true" t="shared" si="10" ref="L71:L103">J71-K71</f>
        <v>#VALUE!</v>
      </c>
    </row>
    <row r="72" spans="1:12" s="2" customFormat="1" ht="15" hidden="1">
      <c r="A72" s="49" t="s">
        <v>43</v>
      </c>
      <c r="B72" s="79">
        <v>48.36</v>
      </c>
      <c r="C72" s="31"/>
      <c r="D72" s="18">
        <f t="shared" si="8"/>
        <v>0</v>
      </c>
      <c r="E72" s="39"/>
      <c r="F72" s="70">
        <f aca="true" t="shared" si="11" ref="F72:F103">C72-E72</f>
        <v>0</v>
      </c>
      <c r="G72" s="31"/>
      <c r="H72" s="39"/>
      <c r="I72" s="20">
        <f t="shared" si="9"/>
        <v>0</v>
      </c>
      <c r="J72" s="31">
        <f aca="true" t="shared" si="12" ref="J72:J103">IF(C72&gt;0,G72/C72*10,"")</f>
      </c>
      <c r="K72" s="39">
        <f aca="true" t="shared" si="13" ref="K72:K103">IF(E72&gt;0,H72/E72*10,"")</f>
      </c>
      <c r="L72" s="58" t="e">
        <f t="shared" si="10"/>
        <v>#VALUE!</v>
      </c>
    </row>
    <row r="73" spans="1:12" s="2" customFormat="1" ht="15" hidden="1">
      <c r="A73" s="49" t="s">
        <v>78</v>
      </c>
      <c r="B73" s="79"/>
      <c r="C73" s="31"/>
      <c r="D73" s="18" t="e">
        <f t="shared" si="8"/>
        <v>#DIV/0!</v>
      </c>
      <c r="E73" s="39"/>
      <c r="F73" s="70">
        <f t="shared" si="11"/>
        <v>0</v>
      </c>
      <c r="G73" s="31"/>
      <c r="H73" s="39"/>
      <c r="I73" s="20">
        <f t="shared" si="9"/>
        <v>0</v>
      </c>
      <c r="J73" s="31">
        <f t="shared" si="12"/>
      </c>
      <c r="K73" s="39">
        <f t="shared" si="13"/>
      </c>
      <c r="L73" s="58" t="e">
        <f t="shared" si="10"/>
        <v>#VALUE!</v>
      </c>
    </row>
    <row r="74" spans="1:12" s="2" customFormat="1" ht="15" hidden="1">
      <c r="A74" s="49" t="s">
        <v>79</v>
      </c>
      <c r="B74" s="79"/>
      <c r="C74" s="31"/>
      <c r="D74" s="18" t="e">
        <f t="shared" si="8"/>
        <v>#DIV/0!</v>
      </c>
      <c r="E74" s="39"/>
      <c r="F74" s="70">
        <f t="shared" si="11"/>
        <v>0</v>
      </c>
      <c r="G74" s="31"/>
      <c r="H74" s="39"/>
      <c r="I74" s="20">
        <f t="shared" si="9"/>
        <v>0</v>
      </c>
      <c r="J74" s="31">
        <f t="shared" si="12"/>
      </c>
      <c r="K74" s="39">
        <f t="shared" si="13"/>
      </c>
      <c r="L74" s="58" t="e">
        <f t="shared" si="10"/>
        <v>#VALUE!</v>
      </c>
    </row>
    <row r="75" spans="1:12" s="2" customFormat="1" ht="15" hidden="1">
      <c r="A75" s="49" t="s">
        <v>44</v>
      </c>
      <c r="B75" s="79">
        <v>19.1</v>
      </c>
      <c r="C75" s="31"/>
      <c r="D75" s="18">
        <f t="shared" si="8"/>
        <v>0</v>
      </c>
      <c r="E75" s="39"/>
      <c r="F75" s="70">
        <f t="shared" si="11"/>
        <v>0</v>
      </c>
      <c r="G75" s="31"/>
      <c r="H75" s="39"/>
      <c r="I75" s="20">
        <f t="shared" si="9"/>
        <v>0</v>
      </c>
      <c r="J75" s="31">
        <f t="shared" si="12"/>
      </c>
      <c r="K75" s="39">
        <f t="shared" si="13"/>
      </c>
      <c r="L75" s="58" t="e">
        <f t="shared" si="10"/>
        <v>#VALUE!</v>
      </c>
    </row>
    <row r="76" spans="1:12" s="15" customFormat="1" ht="15.75" hidden="1">
      <c r="A76" s="48" t="s">
        <v>45</v>
      </c>
      <c r="B76" s="78">
        <v>638.88</v>
      </c>
      <c r="C76" s="30">
        <f>SUM(C77:C92)-C83-C84-C92</f>
        <v>0</v>
      </c>
      <c r="D76" s="16">
        <f t="shared" si="8"/>
        <v>0</v>
      </c>
      <c r="E76" s="38">
        <f>SUM(E77:E92)-E83-E84-E92</f>
        <v>0</v>
      </c>
      <c r="F76" s="62">
        <f t="shared" si="11"/>
        <v>0</v>
      </c>
      <c r="G76" s="30">
        <f>SUM(G77:G92)-G83-G84-G92</f>
        <v>0</v>
      </c>
      <c r="H76" s="38">
        <f>SUM(H77:H92)-H83-H84-H92</f>
        <v>0</v>
      </c>
      <c r="I76" s="17">
        <f t="shared" si="9"/>
        <v>0</v>
      </c>
      <c r="J76" s="30">
        <f t="shared" si="12"/>
      </c>
      <c r="K76" s="38">
        <f t="shared" si="13"/>
      </c>
      <c r="L76" s="57" t="e">
        <f t="shared" si="10"/>
        <v>#VALUE!</v>
      </c>
    </row>
    <row r="77" spans="1:12" s="2" customFormat="1" ht="15" hidden="1">
      <c r="A77" s="49" t="s">
        <v>80</v>
      </c>
      <c r="B77" s="79"/>
      <c r="C77" s="31"/>
      <c r="D77" s="18" t="e">
        <f t="shared" si="8"/>
        <v>#DIV/0!</v>
      </c>
      <c r="E77" s="39"/>
      <c r="F77" s="70">
        <f t="shared" si="11"/>
        <v>0</v>
      </c>
      <c r="G77" s="31"/>
      <c r="H77" s="39"/>
      <c r="I77" s="20">
        <f t="shared" si="9"/>
        <v>0</v>
      </c>
      <c r="J77" s="31">
        <f t="shared" si="12"/>
      </c>
      <c r="K77" s="39">
        <f t="shared" si="13"/>
      </c>
      <c r="L77" s="58" t="e">
        <f t="shared" si="10"/>
        <v>#VALUE!</v>
      </c>
    </row>
    <row r="78" spans="1:12" s="2" customFormat="1" ht="15" hidden="1">
      <c r="A78" s="49" t="s">
        <v>81</v>
      </c>
      <c r="B78" s="79">
        <v>999999999</v>
      </c>
      <c r="C78" s="31"/>
      <c r="D78" s="18">
        <f t="shared" si="8"/>
        <v>0</v>
      </c>
      <c r="E78" s="39"/>
      <c r="F78" s="70">
        <f t="shared" si="11"/>
        <v>0</v>
      </c>
      <c r="G78" s="31"/>
      <c r="H78" s="39"/>
      <c r="I78" s="20">
        <f t="shared" si="9"/>
        <v>0</v>
      </c>
      <c r="J78" s="31">
        <f t="shared" si="12"/>
      </c>
      <c r="K78" s="39">
        <f t="shared" si="13"/>
      </c>
      <c r="L78" s="58" t="e">
        <f t="shared" si="10"/>
        <v>#VALUE!</v>
      </c>
    </row>
    <row r="79" spans="1:12" s="2" customFormat="1" ht="15" hidden="1">
      <c r="A79" s="49" t="s">
        <v>82</v>
      </c>
      <c r="B79" s="79">
        <v>999999999</v>
      </c>
      <c r="C79" s="31"/>
      <c r="D79" s="18">
        <f t="shared" si="8"/>
        <v>0</v>
      </c>
      <c r="E79" s="39"/>
      <c r="F79" s="70">
        <f t="shared" si="11"/>
        <v>0</v>
      </c>
      <c r="G79" s="31"/>
      <c r="H79" s="39"/>
      <c r="I79" s="20">
        <f t="shared" si="9"/>
        <v>0</v>
      </c>
      <c r="J79" s="31">
        <f t="shared" si="12"/>
      </c>
      <c r="K79" s="39">
        <f t="shared" si="13"/>
      </c>
      <c r="L79" s="58" t="e">
        <f t="shared" si="10"/>
        <v>#VALUE!</v>
      </c>
    </row>
    <row r="80" spans="1:12" s="2" customFormat="1" ht="15" hidden="1">
      <c r="A80" s="49" t="s">
        <v>83</v>
      </c>
      <c r="B80" s="79">
        <v>5</v>
      </c>
      <c r="C80" s="31"/>
      <c r="D80" s="18">
        <f t="shared" si="8"/>
        <v>0</v>
      </c>
      <c r="E80" s="39"/>
      <c r="F80" s="70">
        <f t="shared" si="11"/>
        <v>0</v>
      </c>
      <c r="G80" s="31"/>
      <c r="H80" s="39"/>
      <c r="I80" s="20">
        <f t="shared" si="9"/>
        <v>0</v>
      </c>
      <c r="J80" s="31">
        <f t="shared" si="12"/>
      </c>
      <c r="K80" s="39">
        <f t="shared" si="13"/>
      </c>
      <c r="L80" s="58" t="e">
        <f t="shared" si="10"/>
        <v>#VALUE!</v>
      </c>
    </row>
    <row r="81" spans="1:12" s="2" customFormat="1" ht="15" hidden="1">
      <c r="A81" s="49" t="s">
        <v>46</v>
      </c>
      <c r="B81" s="79">
        <v>137.73</v>
      </c>
      <c r="C81" s="31"/>
      <c r="D81" s="18">
        <f t="shared" si="8"/>
        <v>0</v>
      </c>
      <c r="E81" s="39"/>
      <c r="F81" s="70">
        <f t="shared" si="11"/>
        <v>0</v>
      </c>
      <c r="G81" s="31"/>
      <c r="H81" s="39"/>
      <c r="I81" s="20">
        <f t="shared" si="9"/>
        <v>0</v>
      </c>
      <c r="J81" s="31">
        <f t="shared" si="12"/>
      </c>
      <c r="K81" s="39">
        <f t="shared" si="13"/>
      </c>
      <c r="L81" s="58" t="e">
        <f t="shared" si="10"/>
        <v>#VALUE!</v>
      </c>
    </row>
    <row r="82" spans="1:12" s="2" customFormat="1" ht="15" hidden="1">
      <c r="A82" s="49" t="s">
        <v>47</v>
      </c>
      <c r="B82" s="79">
        <v>114.07</v>
      </c>
      <c r="C82" s="31"/>
      <c r="D82" s="18">
        <f t="shared" si="8"/>
        <v>0</v>
      </c>
      <c r="E82" s="39"/>
      <c r="F82" s="70">
        <f t="shared" si="11"/>
        <v>0</v>
      </c>
      <c r="G82" s="31"/>
      <c r="H82" s="39"/>
      <c r="I82" s="20">
        <f t="shared" si="9"/>
        <v>0</v>
      </c>
      <c r="J82" s="31">
        <f t="shared" si="12"/>
      </c>
      <c r="K82" s="39">
        <f t="shared" si="13"/>
      </c>
      <c r="L82" s="58" t="e">
        <f t="shared" si="10"/>
        <v>#VALUE!</v>
      </c>
    </row>
    <row r="83" spans="1:12" s="2" customFormat="1" ht="15" hidden="1">
      <c r="A83" s="49" t="s">
        <v>84</v>
      </c>
      <c r="B83" s="79"/>
      <c r="C83" s="31"/>
      <c r="D83" s="18" t="e">
        <f t="shared" si="8"/>
        <v>#DIV/0!</v>
      </c>
      <c r="E83" s="39"/>
      <c r="F83" s="70">
        <f t="shared" si="11"/>
        <v>0</v>
      </c>
      <c r="G83" s="31"/>
      <c r="H83" s="39"/>
      <c r="I83" s="20">
        <f t="shared" si="9"/>
        <v>0</v>
      </c>
      <c r="J83" s="31">
        <f t="shared" si="12"/>
      </c>
      <c r="K83" s="39">
        <f t="shared" si="13"/>
      </c>
      <c r="L83" s="58" t="e">
        <f t="shared" si="10"/>
        <v>#VALUE!</v>
      </c>
    </row>
    <row r="84" spans="1:12" s="2" customFormat="1" ht="15" hidden="1">
      <c r="A84" s="49" t="s">
        <v>85</v>
      </c>
      <c r="B84" s="79"/>
      <c r="C84" s="31"/>
      <c r="D84" s="18" t="e">
        <f t="shared" si="8"/>
        <v>#DIV/0!</v>
      </c>
      <c r="E84" s="39"/>
      <c r="F84" s="70">
        <f t="shared" si="11"/>
        <v>0</v>
      </c>
      <c r="G84" s="31"/>
      <c r="H84" s="39"/>
      <c r="I84" s="20">
        <f t="shared" si="9"/>
        <v>0</v>
      </c>
      <c r="J84" s="31">
        <f t="shared" si="12"/>
      </c>
      <c r="K84" s="39">
        <f t="shared" si="13"/>
      </c>
      <c r="L84" s="58" t="e">
        <f t="shared" si="10"/>
        <v>#VALUE!</v>
      </c>
    </row>
    <row r="85" spans="1:12" s="2" customFormat="1" ht="15" hidden="1">
      <c r="A85" s="49" t="s">
        <v>48</v>
      </c>
      <c r="B85" s="79">
        <v>20.58</v>
      </c>
      <c r="C85" s="31"/>
      <c r="D85" s="18">
        <f t="shared" si="8"/>
        <v>0</v>
      </c>
      <c r="E85" s="39"/>
      <c r="F85" s="70">
        <f t="shared" si="11"/>
        <v>0</v>
      </c>
      <c r="G85" s="31"/>
      <c r="H85" s="39"/>
      <c r="I85" s="20">
        <f t="shared" si="9"/>
        <v>0</v>
      </c>
      <c r="J85" s="31">
        <f t="shared" si="12"/>
      </c>
      <c r="K85" s="39">
        <f t="shared" si="13"/>
      </c>
      <c r="L85" s="58" t="e">
        <f t="shared" si="10"/>
        <v>#VALUE!</v>
      </c>
    </row>
    <row r="86" spans="1:12" s="2" customFormat="1" ht="15" hidden="1">
      <c r="A86" s="49" t="s">
        <v>86</v>
      </c>
      <c r="B86" s="79"/>
      <c r="C86" s="31"/>
      <c r="D86" s="18" t="e">
        <f t="shared" si="8"/>
        <v>#DIV/0!</v>
      </c>
      <c r="E86" s="39"/>
      <c r="F86" s="70">
        <f t="shared" si="11"/>
        <v>0</v>
      </c>
      <c r="G86" s="31"/>
      <c r="H86" s="39"/>
      <c r="I86" s="20">
        <f t="shared" si="9"/>
        <v>0</v>
      </c>
      <c r="J86" s="31">
        <f t="shared" si="12"/>
      </c>
      <c r="K86" s="39">
        <f t="shared" si="13"/>
      </c>
      <c r="L86" s="58" t="e">
        <f t="shared" si="10"/>
        <v>#VALUE!</v>
      </c>
    </row>
    <row r="87" spans="1:12" s="2" customFormat="1" ht="15" hidden="1">
      <c r="A87" s="49" t="s">
        <v>49</v>
      </c>
      <c r="B87" s="79">
        <v>70.24</v>
      </c>
      <c r="C87" s="31"/>
      <c r="D87" s="18">
        <f t="shared" si="8"/>
        <v>0</v>
      </c>
      <c r="E87" s="39"/>
      <c r="F87" s="70">
        <f t="shared" si="11"/>
        <v>0</v>
      </c>
      <c r="G87" s="31"/>
      <c r="H87" s="39"/>
      <c r="I87" s="20">
        <f t="shared" si="9"/>
        <v>0</v>
      </c>
      <c r="J87" s="31">
        <f t="shared" si="12"/>
      </c>
      <c r="K87" s="39">
        <f t="shared" si="13"/>
      </c>
      <c r="L87" s="58" t="e">
        <f t="shared" si="10"/>
        <v>#VALUE!</v>
      </c>
    </row>
    <row r="88" spans="1:12" s="2" customFormat="1" ht="15" hidden="1">
      <c r="A88" s="49" t="s">
        <v>50</v>
      </c>
      <c r="B88" s="79">
        <v>97.37</v>
      </c>
      <c r="C88" s="31"/>
      <c r="D88" s="18">
        <f t="shared" si="8"/>
        <v>0</v>
      </c>
      <c r="E88" s="39"/>
      <c r="F88" s="70">
        <f t="shared" si="11"/>
        <v>0</v>
      </c>
      <c r="G88" s="31"/>
      <c r="H88" s="39"/>
      <c r="I88" s="20">
        <f t="shared" si="9"/>
        <v>0</v>
      </c>
      <c r="J88" s="31">
        <f t="shared" si="12"/>
      </c>
      <c r="K88" s="39">
        <f t="shared" si="13"/>
      </c>
      <c r="L88" s="58" t="e">
        <f t="shared" si="10"/>
        <v>#VALUE!</v>
      </c>
    </row>
    <row r="89" spans="1:12" s="2" customFormat="1" ht="15" hidden="1">
      <c r="A89" s="49" t="s">
        <v>51</v>
      </c>
      <c r="B89" s="79">
        <v>156.7</v>
      </c>
      <c r="C89" s="31"/>
      <c r="D89" s="18">
        <f t="shared" si="8"/>
        <v>0</v>
      </c>
      <c r="E89" s="39"/>
      <c r="F89" s="70">
        <f t="shared" si="11"/>
        <v>0</v>
      </c>
      <c r="G89" s="31"/>
      <c r="H89" s="39"/>
      <c r="I89" s="20">
        <f t="shared" si="9"/>
        <v>0</v>
      </c>
      <c r="J89" s="31">
        <f t="shared" si="12"/>
      </c>
      <c r="K89" s="39">
        <f t="shared" si="13"/>
      </c>
      <c r="L89" s="58" t="e">
        <f t="shared" si="10"/>
        <v>#VALUE!</v>
      </c>
    </row>
    <row r="90" spans="1:12" s="2" customFormat="1" ht="15" hidden="1">
      <c r="A90" s="46" t="s">
        <v>52</v>
      </c>
      <c r="B90" s="79">
        <v>19.76</v>
      </c>
      <c r="C90" s="31"/>
      <c r="D90" s="18">
        <f t="shared" si="8"/>
        <v>0</v>
      </c>
      <c r="E90" s="39"/>
      <c r="F90" s="70">
        <f t="shared" si="11"/>
        <v>0</v>
      </c>
      <c r="G90" s="31"/>
      <c r="H90" s="39"/>
      <c r="I90" s="20">
        <f t="shared" si="9"/>
        <v>0</v>
      </c>
      <c r="J90" s="31">
        <f t="shared" si="12"/>
      </c>
      <c r="K90" s="39">
        <f t="shared" si="13"/>
      </c>
      <c r="L90" s="58" t="e">
        <f t="shared" si="10"/>
        <v>#VALUE!</v>
      </c>
    </row>
    <row r="91" spans="1:12" s="2" customFormat="1" ht="15" hidden="1">
      <c r="A91" s="49" t="s">
        <v>97</v>
      </c>
      <c r="B91" s="79">
        <v>17.27</v>
      </c>
      <c r="C91" s="31"/>
      <c r="D91" s="18">
        <f t="shared" si="8"/>
        <v>0</v>
      </c>
      <c r="E91" s="39"/>
      <c r="F91" s="70">
        <f t="shared" si="11"/>
        <v>0</v>
      </c>
      <c r="G91" s="31"/>
      <c r="H91" s="39"/>
      <c r="I91" s="20">
        <f t="shared" si="9"/>
        <v>0</v>
      </c>
      <c r="J91" s="31">
        <f t="shared" si="12"/>
      </c>
      <c r="K91" s="39">
        <f t="shared" si="13"/>
      </c>
      <c r="L91" s="58" t="e">
        <f t="shared" si="10"/>
        <v>#VALUE!</v>
      </c>
    </row>
    <row r="92" spans="1:12" s="2" customFormat="1" ht="15" hidden="1">
      <c r="A92" s="49" t="s">
        <v>87</v>
      </c>
      <c r="B92" s="79"/>
      <c r="C92" s="31"/>
      <c r="D92" s="18" t="e">
        <f t="shared" si="8"/>
        <v>#DIV/0!</v>
      </c>
      <c r="E92" s="39"/>
      <c r="F92" s="70">
        <f t="shared" si="11"/>
        <v>0</v>
      </c>
      <c r="G92" s="31"/>
      <c r="H92" s="39"/>
      <c r="I92" s="20">
        <f t="shared" si="9"/>
        <v>0</v>
      </c>
      <c r="J92" s="31">
        <f t="shared" si="12"/>
      </c>
      <c r="K92" s="39">
        <f t="shared" si="13"/>
      </c>
      <c r="L92" s="58" t="e">
        <f t="shared" si="10"/>
        <v>#VALUE!</v>
      </c>
    </row>
    <row r="93" spans="1:12" s="15" customFormat="1" ht="15.75" hidden="1">
      <c r="A93" s="48" t="s">
        <v>53</v>
      </c>
      <c r="B93" s="78">
        <v>999999999</v>
      </c>
      <c r="C93" s="30">
        <f>SUM(C94:C103)-C99</f>
        <v>0</v>
      </c>
      <c r="D93" s="16">
        <f t="shared" si="8"/>
        <v>0</v>
      </c>
      <c r="E93" s="38">
        <f>SUM(E94:E103)-E99</f>
        <v>0</v>
      </c>
      <c r="F93" s="62">
        <f t="shared" si="11"/>
        <v>0</v>
      </c>
      <c r="G93" s="30">
        <f>SUM(G94:G103)-G99</f>
        <v>0</v>
      </c>
      <c r="H93" s="38">
        <f>SUM(H94:H103)-H99</f>
        <v>0</v>
      </c>
      <c r="I93" s="17">
        <f t="shared" si="9"/>
        <v>0</v>
      </c>
      <c r="J93" s="30">
        <f t="shared" si="12"/>
      </c>
      <c r="K93" s="38">
        <f t="shared" si="13"/>
      </c>
      <c r="L93" s="57" t="e">
        <f t="shared" si="10"/>
        <v>#VALUE!</v>
      </c>
    </row>
    <row r="94" spans="1:12" s="2" customFormat="1" ht="15" hidden="1">
      <c r="A94" s="49" t="s">
        <v>88</v>
      </c>
      <c r="B94" s="79"/>
      <c r="C94" s="31"/>
      <c r="D94" s="18" t="e">
        <f t="shared" si="8"/>
        <v>#DIV/0!</v>
      </c>
      <c r="E94" s="39"/>
      <c r="F94" s="70">
        <f t="shared" si="11"/>
        <v>0</v>
      </c>
      <c r="G94" s="31"/>
      <c r="H94" s="39"/>
      <c r="I94" s="20">
        <f t="shared" si="9"/>
        <v>0</v>
      </c>
      <c r="J94" s="31">
        <f t="shared" si="12"/>
      </c>
      <c r="K94" s="39">
        <f t="shared" si="13"/>
      </c>
      <c r="L94" s="58" t="e">
        <f t="shared" si="10"/>
        <v>#VALUE!</v>
      </c>
    </row>
    <row r="95" spans="1:12" s="2" customFormat="1" ht="15" hidden="1">
      <c r="A95" s="49" t="s">
        <v>54</v>
      </c>
      <c r="B95" s="79"/>
      <c r="C95" s="31"/>
      <c r="D95" s="18" t="e">
        <f t="shared" si="8"/>
        <v>#DIV/0!</v>
      </c>
      <c r="E95" s="39"/>
      <c r="F95" s="70">
        <f t="shared" si="11"/>
        <v>0</v>
      </c>
      <c r="G95" s="31"/>
      <c r="H95" s="39"/>
      <c r="I95" s="20">
        <f t="shared" si="9"/>
        <v>0</v>
      </c>
      <c r="J95" s="31">
        <f t="shared" si="12"/>
      </c>
      <c r="K95" s="39">
        <f t="shared" si="13"/>
      </c>
      <c r="L95" s="58" t="e">
        <f t="shared" si="10"/>
        <v>#VALUE!</v>
      </c>
    </row>
    <row r="96" spans="1:12" s="2" customFormat="1" ht="15" hidden="1">
      <c r="A96" s="49" t="s">
        <v>55</v>
      </c>
      <c r="B96" s="79"/>
      <c r="C96" s="31"/>
      <c r="D96" s="18" t="e">
        <f t="shared" si="8"/>
        <v>#DIV/0!</v>
      </c>
      <c r="E96" s="39"/>
      <c r="F96" s="70">
        <f t="shared" si="11"/>
        <v>0</v>
      </c>
      <c r="G96" s="31"/>
      <c r="H96" s="39"/>
      <c r="I96" s="20">
        <f t="shared" si="9"/>
        <v>0</v>
      </c>
      <c r="J96" s="31">
        <f t="shared" si="12"/>
      </c>
      <c r="K96" s="39">
        <f t="shared" si="13"/>
      </c>
      <c r="L96" s="58" t="e">
        <f t="shared" si="10"/>
        <v>#VALUE!</v>
      </c>
    </row>
    <row r="97" spans="1:12" s="2" customFormat="1" ht="15" hidden="1">
      <c r="A97" s="49" t="s">
        <v>56</v>
      </c>
      <c r="B97" s="79">
        <v>999999999</v>
      </c>
      <c r="C97" s="31"/>
      <c r="D97" s="18">
        <f t="shared" si="8"/>
        <v>0</v>
      </c>
      <c r="E97" s="39"/>
      <c r="F97" s="70">
        <f t="shared" si="11"/>
        <v>0</v>
      </c>
      <c r="G97" s="31"/>
      <c r="H97" s="39"/>
      <c r="I97" s="20">
        <f t="shared" si="9"/>
        <v>0</v>
      </c>
      <c r="J97" s="31">
        <f t="shared" si="12"/>
      </c>
      <c r="K97" s="39">
        <f t="shared" si="13"/>
      </c>
      <c r="L97" s="58" t="e">
        <f t="shared" si="10"/>
        <v>#VALUE!</v>
      </c>
    </row>
    <row r="98" spans="1:12" s="2" customFormat="1" ht="15" hidden="1">
      <c r="A98" s="49" t="s">
        <v>57</v>
      </c>
      <c r="B98" s="79"/>
      <c r="C98" s="31"/>
      <c r="D98" s="18" t="e">
        <f t="shared" si="8"/>
        <v>#DIV/0!</v>
      </c>
      <c r="E98" s="39"/>
      <c r="F98" s="70">
        <f t="shared" si="11"/>
        <v>0</v>
      </c>
      <c r="G98" s="31"/>
      <c r="H98" s="39"/>
      <c r="I98" s="20">
        <f t="shared" si="9"/>
        <v>0</v>
      </c>
      <c r="J98" s="31">
        <f t="shared" si="12"/>
      </c>
      <c r="K98" s="39">
        <f t="shared" si="13"/>
      </c>
      <c r="L98" s="58" t="e">
        <f t="shared" si="10"/>
        <v>#VALUE!</v>
      </c>
    </row>
    <row r="99" spans="1:12" s="2" customFormat="1" ht="15" hidden="1">
      <c r="A99" s="49" t="s">
        <v>89</v>
      </c>
      <c r="B99" s="79"/>
      <c r="C99" s="31"/>
      <c r="D99" s="18" t="e">
        <f t="shared" si="8"/>
        <v>#DIV/0!</v>
      </c>
      <c r="E99" s="39"/>
      <c r="F99" s="70">
        <f t="shared" si="11"/>
        <v>0</v>
      </c>
      <c r="G99" s="31"/>
      <c r="H99" s="39"/>
      <c r="I99" s="20">
        <f t="shared" si="9"/>
        <v>0</v>
      </c>
      <c r="J99" s="31">
        <f t="shared" si="12"/>
      </c>
      <c r="K99" s="39">
        <f t="shared" si="13"/>
      </c>
      <c r="L99" s="58" t="e">
        <f t="shared" si="10"/>
        <v>#VALUE!</v>
      </c>
    </row>
    <row r="100" spans="1:12" s="2" customFormat="1" ht="15" hidden="1">
      <c r="A100" s="49" t="s">
        <v>58</v>
      </c>
      <c r="B100" s="79"/>
      <c r="C100" s="31"/>
      <c r="D100" s="18" t="e">
        <f t="shared" si="8"/>
        <v>#DIV/0!</v>
      </c>
      <c r="E100" s="39"/>
      <c r="F100" s="70">
        <f t="shared" si="11"/>
        <v>0</v>
      </c>
      <c r="G100" s="31"/>
      <c r="H100" s="39"/>
      <c r="I100" s="20">
        <f t="shared" si="9"/>
        <v>0</v>
      </c>
      <c r="J100" s="31">
        <f t="shared" si="12"/>
      </c>
      <c r="K100" s="39">
        <f t="shared" si="13"/>
      </c>
      <c r="L100" s="58" t="e">
        <f t="shared" si="10"/>
        <v>#VALUE!</v>
      </c>
    </row>
    <row r="101" spans="1:12" s="2" customFormat="1" ht="15" hidden="1">
      <c r="A101" s="49" t="s">
        <v>59</v>
      </c>
      <c r="B101" s="79"/>
      <c r="C101" s="31"/>
      <c r="D101" s="18" t="e">
        <f t="shared" si="8"/>
        <v>#DIV/0!</v>
      </c>
      <c r="E101" s="39"/>
      <c r="F101" s="70">
        <f t="shared" si="11"/>
        <v>0</v>
      </c>
      <c r="G101" s="31"/>
      <c r="H101" s="39"/>
      <c r="I101" s="20">
        <f t="shared" si="9"/>
        <v>0</v>
      </c>
      <c r="J101" s="31">
        <f t="shared" si="12"/>
      </c>
      <c r="K101" s="39">
        <f t="shared" si="13"/>
      </c>
      <c r="L101" s="58" t="e">
        <f t="shared" si="10"/>
        <v>#VALUE!</v>
      </c>
    </row>
    <row r="102" spans="1:12" s="2" customFormat="1" ht="15" hidden="1">
      <c r="A102" s="49" t="s">
        <v>90</v>
      </c>
      <c r="B102" s="79"/>
      <c r="C102" s="31"/>
      <c r="D102" s="18" t="e">
        <f t="shared" si="8"/>
        <v>#DIV/0!</v>
      </c>
      <c r="E102" s="39"/>
      <c r="F102" s="70">
        <f t="shared" si="11"/>
        <v>0</v>
      </c>
      <c r="G102" s="31"/>
      <c r="H102" s="39"/>
      <c r="I102" s="20">
        <f t="shared" si="9"/>
        <v>0</v>
      </c>
      <c r="J102" s="31">
        <f t="shared" si="12"/>
      </c>
      <c r="K102" s="39">
        <f t="shared" si="13"/>
      </c>
      <c r="L102" s="58" t="e">
        <f t="shared" si="10"/>
        <v>#VALUE!</v>
      </c>
    </row>
    <row r="103" spans="1:12" s="2" customFormat="1" ht="15" hidden="1">
      <c r="A103" s="50" t="s">
        <v>91</v>
      </c>
      <c r="B103" s="61"/>
      <c r="C103" s="40"/>
      <c r="D103" s="41" t="e">
        <f t="shared" si="8"/>
        <v>#DIV/0!</v>
      </c>
      <c r="E103" s="42"/>
      <c r="F103" s="71">
        <f t="shared" si="11"/>
        <v>0</v>
      </c>
      <c r="G103" s="40"/>
      <c r="H103" s="42"/>
      <c r="I103" s="43">
        <f t="shared" si="9"/>
        <v>0</v>
      </c>
      <c r="J103" s="40">
        <f t="shared" si="12"/>
      </c>
      <c r="K103" s="42">
        <f t="shared" si="13"/>
      </c>
      <c r="L103" s="110" t="e">
        <f t="shared" si="10"/>
        <v>#VALUE!</v>
      </c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85"/>
      <c r="C149" s="185"/>
      <c r="D149" s="185"/>
    </row>
    <row r="150" spans="1:2" s="8" customFormat="1" ht="15.75">
      <c r="A150" s="21"/>
      <c r="B150" s="6"/>
    </row>
    <row r="151" spans="1:4" s="8" customFormat="1" ht="15">
      <c r="A151" s="6"/>
      <c r="B151" s="185"/>
      <c r="C151" s="185"/>
      <c r="D151" s="18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conditionalFormatting sqref="F54:F103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33.00390625" style="9" customWidth="1"/>
    <col min="2" max="2" width="16.25390625" style="9" customWidth="1"/>
    <col min="3" max="3" width="10.75390625" style="9" customWidth="1"/>
    <col min="4" max="4" width="12.3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91" t="s">
        <v>109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6.5" customHeight="1">
      <c r="A2" s="11" t="str">
        <f>зерноск!A2</f>
        <v>по состоянию на 26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187" t="s">
        <v>1</v>
      </c>
      <c r="B4" s="187" t="s">
        <v>123</v>
      </c>
      <c r="C4" s="187" t="s">
        <v>111</v>
      </c>
      <c r="D4" s="187"/>
      <c r="E4" s="189"/>
      <c r="F4" s="189"/>
      <c r="G4" s="187" t="s">
        <v>112</v>
      </c>
      <c r="H4" s="189"/>
      <c r="I4" s="189"/>
      <c r="J4" s="190" t="s">
        <v>0</v>
      </c>
      <c r="K4" s="190"/>
      <c r="L4" s="190"/>
    </row>
    <row r="5" spans="1:12" s="10" customFormat="1" ht="51.75" customHeight="1">
      <c r="A5" s="188"/>
      <c r="B5" s="187"/>
      <c r="C5" s="1" t="s">
        <v>105</v>
      </c>
      <c r="D5" s="65" t="s">
        <v>124</v>
      </c>
      <c r="E5" s="1" t="s">
        <v>102</v>
      </c>
      <c r="F5" s="1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44" t="s">
        <v>2</v>
      </c>
      <c r="B6" s="77">
        <v>304.83000000000004</v>
      </c>
      <c r="C6" s="26">
        <f>C7+C26+C37+C46+C54+C69+C76+C93</f>
        <v>9.325000000000001</v>
      </c>
      <c r="D6" s="32">
        <f>C6/B6*100</f>
        <v>3.0590821113407474</v>
      </c>
      <c r="E6" s="32">
        <v>8.12</v>
      </c>
      <c r="F6" s="51">
        <f aca="true" t="shared" si="0" ref="F6:F71">C6-E6</f>
        <v>1.2050000000000018</v>
      </c>
      <c r="G6" s="26">
        <f>G7+G26+G37+G46+G54+G69+G76+G93</f>
        <v>247.356</v>
      </c>
      <c r="H6" s="32">
        <v>239.518</v>
      </c>
      <c r="I6" s="51">
        <f>G6-H6</f>
        <v>7.837999999999994</v>
      </c>
      <c r="J6" s="64">
        <f>G6/C6*10</f>
        <v>265.2611260053619</v>
      </c>
      <c r="K6" s="32">
        <f>H6/E6*10</f>
        <v>294.9729064039409</v>
      </c>
      <c r="L6" s="99">
        <f>J6-K6</f>
        <v>-29.71178039857898</v>
      </c>
    </row>
    <row r="7" spans="1:12" s="15" customFormat="1" ht="15.75">
      <c r="A7" s="45" t="s">
        <v>3</v>
      </c>
      <c r="B7" s="78">
        <v>99.69</v>
      </c>
      <c r="C7" s="27">
        <f>SUM(C8:C24)</f>
        <v>0.772</v>
      </c>
      <c r="D7" s="33">
        <f aca="true" t="shared" si="1" ref="D7:D36">C7/B7*100</f>
        <v>0.7744006419901696</v>
      </c>
      <c r="E7" s="33">
        <v>0.8520000000000001</v>
      </c>
      <c r="F7" s="52">
        <f t="shared" si="0"/>
        <v>-0.08000000000000007</v>
      </c>
      <c r="G7" s="27">
        <f>SUM(G8:G24)</f>
        <v>18.805</v>
      </c>
      <c r="H7" s="33">
        <v>22.803</v>
      </c>
      <c r="I7" s="52">
        <f aca="true" t="shared" si="2" ref="I7:I70">G7-H7</f>
        <v>-3.998000000000001</v>
      </c>
      <c r="J7" s="30">
        <f>IF(C7&gt;0,G7/C7*10,"")</f>
        <v>243.5880829015544</v>
      </c>
      <c r="K7" s="38">
        <f>IF(E7&gt;0,H7/E7*10,"")</f>
        <v>267.64084507042253</v>
      </c>
      <c r="L7" s="133">
        <f aca="true" t="shared" si="3" ref="L7:L70">J7-K7</f>
        <v>-24.052762168868128</v>
      </c>
    </row>
    <row r="8" spans="1:12" s="2" customFormat="1" ht="15" hidden="1">
      <c r="A8" s="46" t="s">
        <v>4</v>
      </c>
      <c r="B8" s="79">
        <v>1.46</v>
      </c>
      <c r="C8" s="31"/>
      <c r="D8" s="39">
        <f t="shared" si="1"/>
        <v>0</v>
      </c>
      <c r="E8" s="39">
        <v>0.012</v>
      </c>
      <c r="F8" s="58">
        <f t="shared" si="0"/>
        <v>-0.012</v>
      </c>
      <c r="G8" s="31"/>
      <c r="H8" s="39">
        <v>0.18</v>
      </c>
      <c r="I8" s="58">
        <f t="shared" si="2"/>
        <v>-0.18</v>
      </c>
      <c r="J8" s="31">
        <f aca="true" t="shared" si="4" ref="J8:J71">IF(C8&gt;0,G8/C8*10,"")</f>
      </c>
      <c r="K8" s="39">
        <f aca="true" t="shared" si="5" ref="K8:K71">IF(E8&gt;0,H8/E8*10,"")</f>
        <v>150</v>
      </c>
      <c r="L8" s="58" t="e">
        <f t="shared" si="3"/>
        <v>#VALUE!</v>
      </c>
    </row>
    <row r="9" spans="1:12" s="2" customFormat="1" ht="15">
      <c r="A9" s="46" t="s">
        <v>5</v>
      </c>
      <c r="B9" s="79">
        <v>27.17</v>
      </c>
      <c r="C9" s="31">
        <v>0.672</v>
      </c>
      <c r="D9" s="39">
        <f t="shared" si="1"/>
        <v>2.4733161575266838</v>
      </c>
      <c r="E9" s="39">
        <v>0.78</v>
      </c>
      <c r="F9" s="58">
        <f t="shared" si="0"/>
        <v>-0.10799999999999998</v>
      </c>
      <c r="G9" s="31">
        <v>16.105</v>
      </c>
      <c r="H9" s="39">
        <v>20.193</v>
      </c>
      <c r="I9" s="58">
        <f t="shared" si="2"/>
        <v>-4.088000000000001</v>
      </c>
      <c r="J9" s="31">
        <f t="shared" si="4"/>
        <v>239.6577380952381</v>
      </c>
      <c r="K9" s="39">
        <f t="shared" si="5"/>
        <v>258.88461538461536</v>
      </c>
      <c r="L9" s="132">
        <f t="shared" si="3"/>
        <v>-19.226877289377256</v>
      </c>
    </row>
    <row r="10" spans="1:12" s="2" customFormat="1" ht="15" hidden="1">
      <c r="A10" s="46" t="s">
        <v>6</v>
      </c>
      <c r="B10" s="79">
        <v>3.53</v>
      </c>
      <c r="C10" s="31"/>
      <c r="D10" s="39">
        <f t="shared" si="1"/>
        <v>0</v>
      </c>
      <c r="E10" s="39"/>
      <c r="F10" s="58">
        <f t="shared" si="0"/>
        <v>0</v>
      </c>
      <c r="G10" s="31"/>
      <c r="H10" s="39"/>
      <c r="I10" s="58">
        <f t="shared" si="2"/>
        <v>0</v>
      </c>
      <c r="J10" s="31">
        <f t="shared" si="4"/>
      </c>
      <c r="K10" s="39">
        <f t="shared" si="5"/>
      </c>
      <c r="L10" s="58" t="e">
        <f t="shared" si="3"/>
        <v>#VALUE!</v>
      </c>
    </row>
    <row r="11" spans="1:12" s="2" customFormat="1" ht="15">
      <c r="A11" s="46" t="s">
        <v>7</v>
      </c>
      <c r="B11" s="79">
        <v>3.41</v>
      </c>
      <c r="C11" s="31">
        <v>0.1</v>
      </c>
      <c r="D11" s="39">
        <f t="shared" si="1"/>
        <v>2.932551319648094</v>
      </c>
      <c r="E11" s="39"/>
      <c r="F11" s="58">
        <f t="shared" si="0"/>
        <v>0.1</v>
      </c>
      <c r="G11" s="31">
        <v>2.7</v>
      </c>
      <c r="H11" s="39"/>
      <c r="I11" s="58">
        <f t="shared" si="2"/>
        <v>2.7</v>
      </c>
      <c r="J11" s="31">
        <f t="shared" si="4"/>
        <v>270</v>
      </c>
      <c r="K11" s="39">
        <f t="shared" si="5"/>
      </c>
      <c r="L11" s="132" t="e">
        <f t="shared" si="3"/>
        <v>#VALUE!</v>
      </c>
    </row>
    <row r="12" spans="1:12" s="2" customFormat="1" ht="15" hidden="1">
      <c r="A12" s="46" t="s">
        <v>8</v>
      </c>
      <c r="B12" s="79">
        <v>1.17</v>
      </c>
      <c r="C12" s="31"/>
      <c r="D12" s="39">
        <f t="shared" si="1"/>
        <v>0</v>
      </c>
      <c r="E12" s="39"/>
      <c r="F12" s="58">
        <f t="shared" si="0"/>
        <v>0</v>
      </c>
      <c r="G12" s="31"/>
      <c r="H12" s="39"/>
      <c r="I12" s="58">
        <f t="shared" si="2"/>
        <v>0</v>
      </c>
      <c r="J12" s="31">
        <f t="shared" si="4"/>
      </c>
      <c r="K12" s="39">
        <f t="shared" si="5"/>
      </c>
      <c r="L12" s="58" t="e">
        <f t="shared" si="3"/>
        <v>#VALUE!</v>
      </c>
    </row>
    <row r="13" spans="1:14" s="2" customFormat="1" ht="15" hidden="1">
      <c r="A13" s="46" t="s">
        <v>9</v>
      </c>
      <c r="B13" s="79">
        <v>2.63</v>
      </c>
      <c r="C13" s="31"/>
      <c r="D13" s="39">
        <f t="shared" si="1"/>
        <v>0</v>
      </c>
      <c r="E13" s="39"/>
      <c r="F13" s="58">
        <f t="shared" si="0"/>
        <v>0</v>
      </c>
      <c r="G13" s="31"/>
      <c r="H13" s="39"/>
      <c r="I13" s="58">
        <f t="shared" si="2"/>
        <v>0</v>
      </c>
      <c r="J13" s="31">
        <f t="shared" si="4"/>
      </c>
      <c r="K13" s="39">
        <f t="shared" si="5"/>
      </c>
      <c r="L13" s="58" t="e">
        <f t="shared" si="3"/>
        <v>#VALUE!</v>
      </c>
      <c r="M13" s="24"/>
      <c r="N13" s="24"/>
    </row>
    <row r="14" spans="1:12" s="2" customFormat="1" ht="15" hidden="1">
      <c r="A14" s="46" t="s">
        <v>10</v>
      </c>
      <c r="B14" s="79">
        <v>1.51</v>
      </c>
      <c r="C14" s="31"/>
      <c r="D14" s="39">
        <f t="shared" si="1"/>
        <v>0</v>
      </c>
      <c r="E14" s="39"/>
      <c r="F14" s="58">
        <f t="shared" si="0"/>
        <v>0</v>
      </c>
      <c r="G14" s="31"/>
      <c r="H14" s="39"/>
      <c r="I14" s="58">
        <f t="shared" si="2"/>
        <v>0</v>
      </c>
      <c r="J14" s="31">
        <f t="shared" si="4"/>
      </c>
      <c r="K14" s="39">
        <f t="shared" si="5"/>
      </c>
      <c r="L14" s="58" t="e">
        <f t="shared" si="3"/>
        <v>#VALUE!</v>
      </c>
    </row>
    <row r="15" spans="1:12" s="2" customFormat="1" ht="15" hidden="1">
      <c r="A15" s="46" t="s">
        <v>11</v>
      </c>
      <c r="B15" s="79">
        <v>1.83</v>
      </c>
      <c r="C15" s="31"/>
      <c r="D15" s="39">
        <f t="shared" si="1"/>
        <v>0</v>
      </c>
      <c r="E15" s="39"/>
      <c r="F15" s="58">
        <f t="shared" si="0"/>
        <v>0</v>
      </c>
      <c r="G15" s="31"/>
      <c r="H15" s="39"/>
      <c r="I15" s="58">
        <f t="shared" si="2"/>
        <v>0</v>
      </c>
      <c r="J15" s="31">
        <f t="shared" si="4"/>
      </c>
      <c r="K15" s="39">
        <f t="shared" si="5"/>
      </c>
      <c r="L15" s="58" t="e">
        <f t="shared" si="3"/>
        <v>#VALUE!</v>
      </c>
    </row>
    <row r="16" spans="1:12" s="2" customFormat="1" ht="15" hidden="1">
      <c r="A16" s="46" t="s">
        <v>12</v>
      </c>
      <c r="B16" s="79">
        <v>5.88</v>
      </c>
      <c r="C16" s="31"/>
      <c r="D16" s="39">
        <f t="shared" si="1"/>
        <v>0</v>
      </c>
      <c r="E16" s="39"/>
      <c r="F16" s="58">
        <f t="shared" si="0"/>
        <v>0</v>
      </c>
      <c r="G16" s="31"/>
      <c r="H16" s="39"/>
      <c r="I16" s="58">
        <f t="shared" si="2"/>
        <v>0</v>
      </c>
      <c r="J16" s="31">
        <f t="shared" si="4"/>
      </c>
      <c r="K16" s="39">
        <f t="shared" si="5"/>
      </c>
      <c r="L16" s="58" t="e">
        <f t="shared" si="3"/>
        <v>#VALUE!</v>
      </c>
    </row>
    <row r="17" spans="1:12" s="2" customFormat="1" ht="15" hidden="1">
      <c r="A17" s="46" t="s">
        <v>92</v>
      </c>
      <c r="B17" s="79">
        <v>11.02</v>
      </c>
      <c r="C17" s="31"/>
      <c r="D17" s="39">
        <f t="shared" si="1"/>
        <v>0</v>
      </c>
      <c r="E17" s="39"/>
      <c r="F17" s="58">
        <f t="shared" si="0"/>
        <v>0</v>
      </c>
      <c r="G17" s="31"/>
      <c r="H17" s="39"/>
      <c r="I17" s="58">
        <f t="shared" si="2"/>
        <v>0</v>
      </c>
      <c r="J17" s="31">
        <f t="shared" si="4"/>
      </c>
      <c r="K17" s="39">
        <f t="shared" si="5"/>
      </c>
      <c r="L17" s="58" t="e">
        <f t="shared" si="3"/>
        <v>#VALUE!</v>
      </c>
    </row>
    <row r="18" spans="1:12" s="2" customFormat="1" ht="15" hidden="1">
      <c r="A18" s="46" t="s">
        <v>13</v>
      </c>
      <c r="B18" s="79">
        <v>2.25</v>
      </c>
      <c r="C18" s="31"/>
      <c r="D18" s="39">
        <f t="shared" si="1"/>
        <v>0</v>
      </c>
      <c r="E18" s="39">
        <v>0.055</v>
      </c>
      <c r="F18" s="58">
        <f t="shared" si="0"/>
        <v>-0.055</v>
      </c>
      <c r="G18" s="31"/>
      <c r="H18" s="39">
        <v>1.53</v>
      </c>
      <c r="I18" s="58">
        <f t="shared" si="2"/>
        <v>-1.53</v>
      </c>
      <c r="J18" s="31">
        <f t="shared" si="4"/>
      </c>
      <c r="K18" s="39">
        <f t="shared" si="5"/>
        <v>278.1818181818182</v>
      </c>
      <c r="L18" s="58" t="e">
        <f t="shared" si="3"/>
        <v>#VALUE!</v>
      </c>
    </row>
    <row r="19" spans="1:12" s="2" customFormat="1" ht="15" hidden="1">
      <c r="A19" s="46" t="s">
        <v>14</v>
      </c>
      <c r="B19" s="79">
        <v>5.69</v>
      </c>
      <c r="C19" s="31"/>
      <c r="D19" s="39">
        <f t="shared" si="1"/>
        <v>0</v>
      </c>
      <c r="E19" s="39"/>
      <c r="F19" s="58">
        <f t="shared" si="0"/>
        <v>0</v>
      </c>
      <c r="G19" s="31"/>
      <c r="H19" s="39"/>
      <c r="I19" s="58">
        <f t="shared" si="2"/>
        <v>0</v>
      </c>
      <c r="J19" s="31">
        <f t="shared" si="4"/>
      </c>
      <c r="K19" s="39">
        <f t="shared" si="5"/>
      </c>
      <c r="L19" s="58" t="e">
        <f t="shared" si="3"/>
        <v>#VALUE!</v>
      </c>
    </row>
    <row r="20" spans="1:12" s="2" customFormat="1" ht="15" hidden="1">
      <c r="A20" s="46" t="s">
        <v>15</v>
      </c>
      <c r="B20" s="79">
        <v>1.85</v>
      </c>
      <c r="C20" s="31"/>
      <c r="D20" s="39">
        <f t="shared" si="1"/>
        <v>0</v>
      </c>
      <c r="E20" s="39">
        <v>0.005</v>
      </c>
      <c r="F20" s="58">
        <f t="shared" si="0"/>
        <v>-0.005</v>
      </c>
      <c r="G20" s="31"/>
      <c r="H20" s="39">
        <v>0.9</v>
      </c>
      <c r="I20" s="58">
        <f t="shared" si="2"/>
        <v>-0.9</v>
      </c>
      <c r="J20" s="31">
        <f t="shared" si="4"/>
      </c>
      <c r="K20" s="39">
        <f t="shared" si="5"/>
        <v>1800</v>
      </c>
      <c r="L20" s="58" t="e">
        <f t="shared" si="3"/>
        <v>#VALUE!</v>
      </c>
    </row>
    <row r="21" spans="1:12" s="2" customFormat="1" ht="15" hidden="1">
      <c r="A21" s="46" t="s">
        <v>16</v>
      </c>
      <c r="B21" s="79">
        <v>4.19</v>
      </c>
      <c r="C21" s="31"/>
      <c r="D21" s="39">
        <f t="shared" si="1"/>
        <v>0</v>
      </c>
      <c r="E21" s="39"/>
      <c r="F21" s="58">
        <f t="shared" si="0"/>
        <v>0</v>
      </c>
      <c r="G21" s="31"/>
      <c r="H21" s="39"/>
      <c r="I21" s="58">
        <f t="shared" si="2"/>
        <v>0</v>
      </c>
      <c r="J21" s="31">
        <f t="shared" si="4"/>
      </c>
      <c r="K21" s="39">
        <f t="shared" si="5"/>
      </c>
      <c r="L21" s="58" t="e">
        <f t="shared" si="3"/>
        <v>#VALUE!</v>
      </c>
    </row>
    <row r="22" spans="1:12" s="2" customFormat="1" ht="15" hidden="1">
      <c r="A22" s="46" t="s">
        <v>17</v>
      </c>
      <c r="B22" s="79">
        <v>6.45</v>
      </c>
      <c r="C22" s="31"/>
      <c r="D22" s="39">
        <f t="shared" si="1"/>
        <v>0</v>
      </c>
      <c r="E22" s="39"/>
      <c r="F22" s="58">
        <f t="shared" si="0"/>
        <v>0</v>
      </c>
      <c r="G22" s="31"/>
      <c r="H22" s="39"/>
      <c r="I22" s="58">
        <f t="shared" si="2"/>
        <v>0</v>
      </c>
      <c r="J22" s="31">
        <f t="shared" si="4"/>
      </c>
      <c r="K22" s="39">
        <f t="shared" si="5"/>
      </c>
      <c r="L22" s="58" t="e">
        <f t="shared" si="3"/>
        <v>#VALUE!</v>
      </c>
    </row>
    <row r="23" spans="1:12" s="2" customFormat="1" ht="15" hidden="1">
      <c r="A23" s="46" t="s">
        <v>18</v>
      </c>
      <c r="B23" s="79">
        <v>16.03</v>
      </c>
      <c r="C23" s="31"/>
      <c r="D23" s="39">
        <f t="shared" si="1"/>
        <v>0</v>
      </c>
      <c r="E23" s="39"/>
      <c r="F23" s="58">
        <f t="shared" si="0"/>
        <v>0</v>
      </c>
      <c r="G23" s="31"/>
      <c r="H23" s="39"/>
      <c r="I23" s="58">
        <f t="shared" si="2"/>
        <v>0</v>
      </c>
      <c r="J23" s="31">
        <f t="shared" si="4"/>
      </c>
      <c r="K23" s="39">
        <f t="shared" si="5"/>
      </c>
      <c r="L23" s="58" t="e">
        <f t="shared" si="3"/>
        <v>#VALUE!</v>
      </c>
    </row>
    <row r="24" spans="1:12" s="2" customFormat="1" ht="15" hidden="1">
      <c r="A24" s="46" t="s">
        <v>19</v>
      </c>
      <c r="B24" s="79">
        <v>3.6</v>
      </c>
      <c r="C24" s="31"/>
      <c r="D24" s="39">
        <f t="shared" si="1"/>
        <v>0</v>
      </c>
      <c r="E24" s="39"/>
      <c r="F24" s="58">
        <f t="shared" si="0"/>
        <v>0</v>
      </c>
      <c r="G24" s="31"/>
      <c r="H24" s="39"/>
      <c r="I24" s="58">
        <f t="shared" si="2"/>
        <v>0</v>
      </c>
      <c r="J24" s="31">
        <f t="shared" si="4"/>
      </c>
      <c r="K24" s="39">
        <f t="shared" si="5"/>
      </c>
      <c r="L24" s="58" t="e">
        <f t="shared" si="3"/>
        <v>#VALUE!</v>
      </c>
    </row>
    <row r="25" spans="1:12" s="2" customFormat="1" ht="15" hidden="1">
      <c r="A25" s="46"/>
      <c r="B25" s="79">
        <v>999999999.02</v>
      </c>
      <c r="C25" s="31"/>
      <c r="D25" s="39">
        <f t="shared" si="1"/>
        <v>0</v>
      </c>
      <c r="E25" s="39"/>
      <c r="F25" s="58"/>
      <c r="G25" s="31"/>
      <c r="H25" s="39"/>
      <c r="I25" s="58"/>
      <c r="J25" s="31">
        <f t="shared" si="4"/>
      </c>
      <c r="K25" s="39">
        <f t="shared" si="5"/>
      </c>
      <c r="L25" s="58" t="e">
        <f t="shared" si="3"/>
        <v>#VALUE!</v>
      </c>
    </row>
    <row r="26" spans="1:12" s="15" customFormat="1" ht="15.75" hidden="1">
      <c r="A26" s="45" t="s">
        <v>20</v>
      </c>
      <c r="B26" s="78">
        <v>15.39</v>
      </c>
      <c r="C26" s="27">
        <f>SUM(C27:C36)-C30</f>
        <v>0</v>
      </c>
      <c r="D26" s="33">
        <f t="shared" si="1"/>
        <v>0</v>
      </c>
      <c r="E26" s="33">
        <v>0.029556650246305417</v>
      </c>
      <c r="F26" s="52">
        <f t="shared" si="0"/>
        <v>-0.029556650246305417</v>
      </c>
      <c r="G26" s="27">
        <f>SUM(G27:G36)-G30</f>
        <v>0</v>
      </c>
      <c r="H26" s="33">
        <v>0.6</v>
      </c>
      <c r="I26" s="52">
        <f t="shared" si="2"/>
        <v>-0.6</v>
      </c>
      <c r="J26" s="30">
        <f t="shared" si="4"/>
      </c>
      <c r="K26" s="38">
        <f t="shared" si="5"/>
        <v>203</v>
      </c>
      <c r="L26" s="57" t="e">
        <f t="shared" si="3"/>
        <v>#VALUE!</v>
      </c>
    </row>
    <row r="27" spans="1:12" s="2" customFormat="1" ht="15" hidden="1">
      <c r="A27" s="46" t="s">
        <v>61</v>
      </c>
      <c r="B27" s="79">
        <v>0.26</v>
      </c>
      <c r="C27" s="31"/>
      <c r="D27" s="39">
        <f t="shared" si="1"/>
        <v>0</v>
      </c>
      <c r="E27" s="39"/>
      <c r="F27" s="58">
        <f t="shared" si="0"/>
        <v>0</v>
      </c>
      <c r="G27" s="31"/>
      <c r="H27" s="39"/>
      <c r="I27" s="58">
        <f t="shared" si="2"/>
        <v>0</v>
      </c>
      <c r="J27" s="31">
        <f t="shared" si="4"/>
      </c>
      <c r="K27" s="39">
        <f t="shared" si="5"/>
      </c>
      <c r="L27" s="58" t="e">
        <f t="shared" si="3"/>
        <v>#VALUE!</v>
      </c>
    </row>
    <row r="28" spans="1:12" s="2" customFormat="1" ht="15" hidden="1">
      <c r="A28" s="46" t="s">
        <v>21</v>
      </c>
      <c r="B28" s="79">
        <v>0.4</v>
      </c>
      <c r="C28" s="31"/>
      <c r="D28" s="39">
        <f t="shared" si="1"/>
        <v>0</v>
      </c>
      <c r="E28" s="39"/>
      <c r="F28" s="58">
        <f t="shared" si="0"/>
        <v>0</v>
      </c>
      <c r="G28" s="31"/>
      <c r="H28" s="39"/>
      <c r="I28" s="58">
        <f t="shared" si="2"/>
        <v>0</v>
      </c>
      <c r="J28" s="31">
        <f t="shared" si="4"/>
      </c>
      <c r="K28" s="39">
        <f t="shared" si="5"/>
      </c>
      <c r="L28" s="58" t="e">
        <f t="shared" si="3"/>
        <v>#VALUE!</v>
      </c>
    </row>
    <row r="29" spans="1:12" s="2" customFormat="1" ht="15" hidden="1">
      <c r="A29" s="46" t="s">
        <v>22</v>
      </c>
      <c r="B29" s="79">
        <v>1.22</v>
      </c>
      <c r="C29" s="31"/>
      <c r="D29" s="39">
        <f t="shared" si="1"/>
        <v>0</v>
      </c>
      <c r="E29" s="39"/>
      <c r="F29" s="58">
        <f t="shared" si="0"/>
        <v>0</v>
      </c>
      <c r="G29" s="31"/>
      <c r="H29" s="39"/>
      <c r="I29" s="58">
        <f t="shared" si="2"/>
        <v>0</v>
      </c>
      <c r="J29" s="31">
        <f t="shared" si="4"/>
      </c>
      <c r="K29" s="39">
        <f t="shared" si="5"/>
      </c>
      <c r="L29" s="58" t="e">
        <f t="shared" si="3"/>
        <v>#VALUE!</v>
      </c>
    </row>
    <row r="30" spans="1:12" s="2" customFormat="1" ht="15" hidden="1">
      <c r="A30" s="46" t="s">
        <v>62</v>
      </c>
      <c r="B30" s="79">
        <v>999999999</v>
      </c>
      <c r="C30" s="31"/>
      <c r="D30" s="39">
        <f t="shared" si="1"/>
        <v>0</v>
      </c>
      <c r="E30" s="39"/>
      <c r="F30" s="58">
        <f t="shared" si="0"/>
        <v>0</v>
      </c>
      <c r="G30" s="31"/>
      <c r="H30" s="39"/>
      <c r="I30" s="58">
        <f t="shared" si="2"/>
        <v>0</v>
      </c>
      <c r="J30" s="31">
        <f t="shared" si="4"/>
      </c>
      <c r="K30" s="39">
        <f t="shared" si="5"/>
      </c>
      <c r="L30" s="58" t="e">
        <f t="shared" si="3"/>
        <v>#VALUE!</v>
      </c>
    </row>
    <row r="31" spans="1:12" s="2" customFormat="1" ht="15" hidden="1">
      <c r="A31" s="46" t="s">
        <v>23</v>
      </c>
      <c r="B31" s="79">
        <v>2.85</v>
      </c>
      <c r="C31" s="31"/>
      <c r="D31" s="39">
        <f t="shared" si="1"/>
        <v>0</v>
      </c>
      <c r="E31" s="39"/>
      <c r="F31" s="58">
        <f t="shared" si="0"/>
        <v>0</v>
      </c>
      <c r="G31" s="31"/>
      <c r="H31" s="39"/>
      <c r="I31" s="58">
        <f t="shared" si="2"/>
        <v>0</v>
      </c>
      <c r="J31" s="31">
        <f t="shared" si="4"/>
      </c>
      <c r="K31" s="39">
        <f t="shared" si="5"/>
      </c>
      <c r="L31" s="58" t="e">
        <f t="shared" si="3"/>
        <v>#VALUE!</v>
      </c>
    </row>
    <row r="32" spans="1:12" s="2" customFormat="1" ht="15" hidden="1">
      <c r="A32" s="46" t="s">
        <v>24</v>
      </c>
      <c r="B32" s="79">
        <v>2.3</v>
      </c>
      <c r="C32" s="31"/>
      <c r="D32" s="39">
        <f t="shared" si="1"/>
        <v>0</v>
      </c>
      <c r="E32" s="39">
        <v>0.029556650246305417</v>
      </c>
      <c r="F32" s="58">
        <f t="shared" si="0"/>
        <v>-0.029556650246305417</v>
      </c>
      <c r="G32" s="31"/>
      <c r="H32" s="39">
        <v>0.6</v>
      </c>
      <c r="I32" s="58">
        <f t="shared" si="2"/>
        <v>-0.6</v>
      </c>
      <c r="J32" s="31">
        <f t="shared" si="4"/>
      </c>
      <c r="K32" s="39">
        <f t="shared" si="5"/>
        <v>203</v>
      </c>
      <c r="L32" s="58" t="e">
        <f t="shared" si="3"/>
        <v>#VALUE!</v>
      </c>
    </row>
    <row r="33" spans="1:12" s="2" customFormat="1" ht="15" hidden="1">
      <c r="A33" s="46" t="s">
        <v>25</v>
      </c>
      <c r="B33" s="79">
        <v>2.9699999999999998</v>
      </c>
      <c r="C33" s="31"/>
      <c r="D33" s="39">
        <f t="shared" si="1"/>
        <v>0</v>
      </c>
      <c r="E33" s="39"/>
      <c r="F33" s="58">
        <f t="shared" si="0"/>
        <v>0</v>
      </c>
      <c r="G33" s="31"/>
      <c r="H33" s="39"/>
      <c r="I33" s="58">
        <f t="shared" si="2"/>
        <v>0</v>
      </c>
      <c r="J33" s="31">
        <f t="shared" si="4"/>
      </c>
      <c r="K33" s="39">
        <f t="shared" si="5"/>
      </c>
      <c r="L33" s="58" t="e">
        <f t="shared" si="3"/>
        <v>#VALUE!</v>
      </c>
    </row>
    <row r="34" spans="1:12" s="2" customFormat="1" ht="15" hidden="1">
      <c r="A34" s="46" t="s">
        <v>26</v>
      </c>
      <c r="B34" s="79">
        <v>0</v>
      </c>
      <c r="C34" s="31"/>
      <c r="D34" s="39" t="e">
        <f t="shared" si="1"/>
        <v>#DIV/0!</v>
      </c>
      <c r="E34" s="39"/>
      <c r="F34" s="58">
        <f t="shared" si="0"/>
        <v>0</v>
      </c>
      <c r="G34" s="31"/>
      <c r="H34" s="39"/>
      <c r="I34" s="58">
        <f t="shared" si="2"/>
        <v>0</v>
      </c>
      <c r="J34" s="31">
        <f t="shared" si="4"/>
      </c>
      <c r="K34" s="39">
        <f t="shared" si="5"/>
      </c>
      <c r="L34" s="58" t="e">
        <f t="shared" si="3"/>
        <v>#VALUE!</v>
      </c>
    </row>
    <row r="35" spans="1:12" s="2" customFormat="1" ht="15" hidden="1">
      <c r="A35" s="46" t="s">
        <v>27</v>
      </c>
      <c r="B35" s="79">
        <v>3.7199999999999998</v>
      </c>
      <c r="C35" s="31"/>
      <c r="D35" s="39">
        <f t="shared" si="1"/>
        <v>0</v>
      </c>
      <c r="E35" s="39"/>
      <c r="F35" s="58">
        <f t="shared" si="0"/>
        <v>0</v>
      </c>
      <c r="G35" s="31"/>
      <c r="H35" s="39"/>
      <c r="I35" s="58">
        <f t="shared" si="2"/>
        <v>0</v>
      </c>
      <c r="J35" s="31">
        <f t="shared" si="4"/>
      </c>
      <c r="K35" s="39">
        <f t="shared" si="5"/>
      </c>
      <c r="L35" s="58" t="e">
        <f t="shared" si="3"/>
        <v>#VALUE!</v>
      </c>
    </row>
    <row r="36" spans="1:12" s="2" customFormat="1" ht="15" hidden="1">
      <c r="A36" s="46" t="s">
        <v>28</v>
      </c>
      <c r="B36" s="79">
        <v>1.65</v>
      </c>
      <c r="C36" s="31"/>
      <c r="D36" s="39">
        <f t="shared" si="1"/>
        <v>0</v>
      </c>
      <c r="E36" s="39"/>
      <c r="F36" s="58">
        <f t="shared" si="0"/>
        <v>0</v>
      </c>
      <c r="G36" s="31"/>
      <c r="H36" s="39"/>
      <c r="I36" s="58">
        <f t="shared" si="2"/>
        <v>0</v>
      </c>
      <c r="J36" s="31">
        <f t="shared" si="4"/>
      </c>
      <c r="K36" s="39">
        <f t="shared" si="5"/>
      </c>
      <c r="L36" s="58" t="e">
        <f t="shared" si="3"/>
        <v>#VALUE!</v>
      </c>
    </row>
    <row r="37" spans="1:14" s="15" customFormat="1" ht="15.75">
      <c r="A37" s="45" t="s">
        <v>93</v>
      </c>
      <c r="B37" s="78">
        <v>24.29</v>
      </c>
      <c r="C37" s="27">
        <f>SUM(C38:C45)</f>
        <v>7.618</v>
      </c>
      <c r="D37" s="33">
        <f>C37/B37*100</f>
        <v>31.362700699876495</v>
      </c>
      <c r="E37" s="33">
        <v>7.428</v>
      </c>
      <c r="F37" s="52">
        <f t="shared" si="0"/>
        <v>0.1900000000000004</v>
      </c>
      <c r="G37" s="27">
        <f>SUM(G38:G45)</f>
        <v>211.405</v>
      </c>
      <c r="H37" s="33">
        <v>196.192</v>
      </c>
      <c r="I37" s="52">
        <f>G37-H37</f>
        <v>15.212999999999994</v>
      </c>
      <c r="J37" s="30">
        <f t="shared" si="4"/>
        <v>277.5072197427146</v>
      </c>
      <c r="K37" s="38">
        <f t="shared" si="5"/>
        <v>264.1249326871298</v>
      </c>
      <c r="L37" s="57">
        <f t="shared" si="3"/>
        <v>13.382287055584811</v>
      </c>
      <c r="M37" s="19"/>
      <c r="N37" s="19"/>
    </row>
    <row r="38" spans="1:14" s="23" customFormat="1" ht="15">
      <c r="A38" s="46" t="s">
        <v>63</v>
      </c>
      <c r="B38" s="79">
        <v>0.06</v>
      </c>
      <c r="C38" s="100">
        <v>0.036</v>
      </c>
      <c r="D38" s="34">
        <f>C38/B38*100</f>
        <v>60</v>
      </c>
      <c r="E38" s="34">
        <v>0.003</v>
      </c>
      <c r="F38" s="54">
        <f t="shared" si="0"/>
        <v>0.032999999999999995</v>
      </c>
      <c r="G38" s="28">
        <v>0.359</v>
      </c>
      <c r="H38" s="34">
        <v>0.055</v>
      </c>
      <c r="I38" s="54">
        <f t="shared" si="2"/>
        <v>0.304</v>
      </c>
      <c r="J38" s="31">
        <f t="shared" si="4"/>
        <v>99.72222222222223</v>
      </c>
      <c r="K38" s="39">
        <f t="shared" si="5"/>
        <v>183.33333333333331</v>
      </c>
      <c r="L38" s="132">
        <f t="shared" si="3"/>
        <v>-83.61111111111109</v>
      </c>
      <c r="M38" s="2"/>
      <c r="N38" s="2"/>
    </row>
    <row r="39" spans="1:12" s="2" customFormat="1" ht="15" hidden="1">
      <c r="A39" s="46" t="s">
        <v>67</v>
      </c>
      <c r="B39" s="79">
        <v>0.03</v>
      </c>
      <c r="C39" s="28"/>
      <c r="D39" s="34">
        <f aca="true" t="shared" si="6" ref="D39:D45">C39/B39*100</f>
        <v>0</v>
      </c>
      <c r="E39" s="34">
        <v>0.06</v>
      </c>
      <c r="F39" s="54">
        <f t="shared" si="0"/>
        <v>-0.06</v>
      </c>
      <c r="G39" s="28"/>
      <c r="H39" s="34">
        <v>1.1</v>
      </c>
      <c r="I39" s="54">
        <f t="shared" si="2"/>
        <v>-1.1</v>
      </c>
      <c r="J39" s="31">
        <f t="shared" si="4"/>
      </c>
      <c r="K39" s="39">
        <f t="shared" si="5"/>
        <v>183.33333333333337</v>
      </c>
      <c r="L39" s="132" t="e">
        <f t="shared" si="3"/>
        <v>#VALUE!</v>
      </c>
    </row>
    <row r="40" spans="1:12" s="5" customFormat="1" ht="15">
      <c r="A40" s="47" t="s">
        <v>100</v>
      </c>
      <c r="B40" s="80">
        <v>0.9</v>
      </c>
      <c r="C40" s="35">
        <v>0.8</v>
      </c>
      <c r="D40" s="34">
        <f>C40/B40*100</f>
        <v>88.8888888888889</v>
      </c>
      <c r="E40" s="36"/>
      <c r="F40" s="55">
        <f>C40-E40</f>
        <v>0.8</v>
      </c>
      <c r="G40" s="35">
        <v>12</v>
      </c>
      <c r="H40" s="36"/>
      <c r="I40" s="55">
        <f>G40-H40</f>
        <v>12</v>
      </c>
      <c r="J40" s="31">
        <f t="shared" si="4"/>
        <v>150</v>
      </c>
      <c r="K40" s="39">
        <f t="shared" si="5"/>
      </c>
      <c r="L40" s="132" t="e">
        <f t="shared" si="3"/>
        <v>#VALUE!</v>
      </c>
    </row>
    <row r="41" spans="1:12" s="2" customFormat="1" ht="15">
      <c r="A41" s="46" t="s">
        <v>30</v>
      </c>
      <c r="B41" s="79">
        <v>6.43</v>
      </c>
      <c r="C41" s="28">
        <v>2.2</v>
      </c>
      <c r="D41" s="34">
        <f t="shared" si="6"/>
        <v>34.214618973561436</v>
      </c>
      <c r="E41" s="34">
        <v>2.1</v>
      </c>
      <c r="F41" s="54">
        <f t="shared" si="0"/>
        <v>0.10000000000000009</v>
      </c>
      <c r="G41" s="28">
        <v>49.3</v>
      </c>
      <c r="H41" s="34">
        <v>46.2</v>
      </c>
      <c r="I41" s="54">
        <f t="shared" si="2"/>
        <v>3.0999999999999943</v>
      </c>
      <c r="J41" s="31">
        <f t="shared" si="4"/>
        <v>224.09090909090907</v>
      </c>
      <c r="K41" s="39">
        <f t="shared" si="5"/>
        <v>220</v>
      </c>
      <c r="L41" s="58">
        <f t="shared" si="3"/>
        <v>4.090909090909065</v>
      </c>
    </row>
    <row r="42" spans="1:12" s="2" customFormat="1" ht="15">
      <c r="A42" s="46" t="s">
        <v>31</v>
      </c>
      <c r="B42" s="79">
        <v>9.86</v>
      </c>
      <c r="C42" s="28">
        <v>1.872</v>
      </c>
      <c r="D42" s="34">
        <f t="shared" si="6"/>
        <v>18.985801217038542</v>
      </c>
      <c r="E42" s="34">
        <v>4</v>
      </c>
      <c r="F42" s="54">
        <f t="shared" si="0"/>
        <v>-2.128</v>
      </c>
      <c r="G42" s="28">
        <v>46.776</v>
      </c>
      <c r="H42" s="34">
        <v>120</v>
      </c>
      <c r="I42" s="54">
        <f>G42-H42</f>
        <v>-73.22399999999999</v>
      </c>
      <c r="J42" s="31">
        <f t="shared" si="4"/>
        <v>249.8717948717949</v>
      </c>
      <c r="K42" s="39">
        <f t="shared" si="5"/>
        <v>300</v>
      </c>
      <c r="L42" s="58">
        <f t="shared" si="3"/>
        <v>-50.12820512820511</v>
      </c>
    </row>
    <row r="43" spans="1:12" s="2" customFormat="1" ht="15" hidden="1">
      <c r="A43" s="46" t="s">
        <v>32</v>
      </c>
      <c r="B43" s="79">
        <v>2.04</v>
      </c>
      <c r="C43" s="28"/>
      <c r="D43" s="34">
        <f t="shared" si="6"/>
        <v>0</v>
      </c>
      <c r="E43" s="34">
        <v>0.145</v>
      </c>
      <c r="F43" s="54">
        <f t="shared" si="0"/>
        <v>-0.145</v>
      </c>
      <c r="G43" s="28"/>
      <c r="H43" s="34">
        <v>0.727</v>
      </c>
      <c r="I43" s="54">
        <f t="shared" si="2"/>
        <v>-0.727</v>
      </c>
      <c r="J43" s="31">
        <f t="shared" si="4"/>
      </c>
      <c r="K43" s="39">
        <f t="shared" si="5"/>
        <v>50.13793103448276</v>
      </c>
      <c r="L43" s="58" t="e">
        <f t="shared" si="3"/>
        <v>#VALUE!</v>
      </c>
    </row>
    <row r="44" spans="1:12" s="2" customFormat="1" ht="15">
      <c r="A44" s="46" t="s">
        <v>33</v>
      </c>
      <c r="B44" s="79">
        <v>4.97</v>
      </c>
      <c r="C44" s="28">
        <v>2.71</v>
      </c>
      <c r="D44" s="34">
        <f t="shared" si="6"/>
        <v>54.52716297786721</v>
      </c>
      <c r="E44" s="34">
        <v>1.12</v>
      </c>
      <c r="F44" s="54">
        <f t="shared" si="0"/>
        <v>1.5899999999999999</v>
      </c>
      <c r="G44" s="28">
        <v>102.97</v>
      </c>
      <c r="H44" s="34">
        <v>28.11</v>
      </c>
      <c r="I44" s="54">
        <f t="shared" si="2"/>
        <v>74.86</v>
      </c>
      <c r="J44" s="31">
        <f t="shared" si="4"/>
        <v>379.96309963099634</v>
      </c>
      <c r="K44" s="39">
        <f t="shared" si="5"/>
        <v>250.9821428571428</v>
      </c>
      <c r="L44" s="58">
        <f t="shared" si="3"/>
        <v>128.98095677385353</v>
      </c>
    </row>
    <row r="45" spans="1:12" s="2" customFormat="1" ht="15" hidden="1">
      <c r="A45" s="46" t="s">
        <v>101</v>
      </c>
      <c r="B45" s="79">
        <v>0</v>
      </c>
      <c r="C45" s="28"/>
      <c r="D45" s="34" t="e">
        <f t="shared" si="6"/>
        <v>#DIV/0!</v>
      </c>
      <c r="E45" s="34"/>
      <c r="F45" s="54">
        <f t="shared" si="0"/>
        <v>0</v>
      </c>
      <c r="G45" s="28"/>
      <c r="H45" s="34"/>
      <c r="I45" s="54"/>
      <c r="J45" s="31">
        <f t="shared" si="4"/>
      </c>
      <c r="K45" s="39">
        <f t="shared" si="5"/>
      </c>
      <c r="L45" s="58" t="e">
        <f t="shared" si="3"/>
        <v>#VALUE!</v>
      </c>
    </row>
    <row r="46" spans="1:12" s="15" customFormat="1" ht="15.75">
      <c r="A46" s="45" t="s">
        <v>98</v>
      </c>
      <c r="B46" s="78">
        <v>15.450000000000001</v>
      </c>
      <c r="C46" s="29">
        <f>SUM(C47:C53)</f>
        <v>0.8999999999999999</v>
      </c>
      <c r="D46" s="38">
        <f>C46/B46*100</f>
        <v>5.825242718446601</v>
      </c>
      <c r="E46" s="37">
        <v>1</v>
      </c>
      <c r="F46" s="52">
        <f t="shared" si="0"/>
        <v>-0.10000000000000009</v>
      </c>
      <c r="G46" s="29">
        <f>SUM(G47:G53)</f>
        <v>16.5</v>
      </c>
      <c r="H46" s="37">
        <v>19.65</v>
      </c>
      <c r="I46" s="135">
        <f>G46-H46</f>
        <v>-3.1499999999999986</v>
      </c>
      <c r="J46" s="30">
        <f t="shared" si="4"/>
        <v>183.33333333333337</v>
      </c>
      <c r="K46" s="38">
        <f t="shared" si="5"/>
        <v>196.5</v>
      </c>
      <c r="L46" s="133">
        <f t="shared" si="3"/>
        <v>-13.166666666666629</v>
      </c>
    </row>
    <row r="47" spans="1:14" s="2" customFormat="1" ht="15" hidden="1">
      <c r="A47" s="46" t="s">
        <v>64</v>
      </c>
      <c r="B47" s="79">
        <v>0.27</v>
      </c>
      <c r="C47" s="28"/>
      <c r="D47" s="34">
        <f>C47/B47*100</f>
        <v>0</v>
      </c>
      <c r="E47" s="34">
        <v>0.1</v>
      </c>
      <c r="F47" s="54">
        <f t="shared" si="0"/>
        <v>-0.1</v>
      </c>
      <c r="G47" s="28"/>
      <c r="H47" s="34">
        <v>1.65</v>
      </c>
      <c r="I47" s="54">
        <f t="shared" si="2"/>
        <v>-1.65</v>
      </c>
      <c r="J47" s="31">
        <f t="shared" si="4"/>
      </c>
      <c r="K47" s="39">
        <f t="shared" si="5"/>
        <v>164.99999999999997</v>
      </c>
      <c r="L47" s="132" t="e">
        <f t="shared" si="3"/>
        <v>#VALUE!</v>
      </c>
      <c r="N47" s="2">
        <f>M47*C47/10</f>
        <v>0</v>
      </c>
    </row>
    <row r="48" spans="1:12" s="2" customFormat="1" ht="15">
      <c r="A48" s="46" t="s">
        <v>65</v>
      </c>
      <c r="B48" s="79">
        <f>B46-B47-B49-B50-B51-B52-B53</f>
        <v>0.700000000000002</v>
      </c>
      <c r="C48" s="28">
        <v>0.3</v>
      </c>
      <c r="D48" s="34">
        <f aca="true" t="shared" si="7" ref="D48:D53">C48/B48*100</f>
        <v>42.85714285714274</v>
      </c>
      <c r="E48" s="34"/>
      <c r="F48" s="54">
        <f t="shared" si="0"/>
        <v>0.3</v>
      </c>
      <c r="G48" s="28">
        <v>4.5</v>
      </c>
      <c r="H48" s="34"/>
      <c r="I48" s="54">
        <f t="shared" si="2"/>
        <v>4.5</v>
      </c>
      <c r="J48" s="31">
        <f t="shared" si="4"/>
        <v>150</v>
      </c>
      <c r="K48" s="39">
        <f t="shared" si="5"/>
      </c>
      <c r="L48" s="132" t="e">
        <f t="shared" si="3"/>
        <v>#VALUE!</v>
      </c>
    </row>
    <row r="49" spans="1:12" s="2" customFormat="1" ht="15">
      <c r="A49" s="46" t="s">
        <v>66</v>
      </c>
      <c r="B49" s="79">
        <v>2.55</v>
      </c>
      <c r="C49" s="28">
        <v>0.6</v>
      </c>
      <c r="D49" s="34">
        <f t="shared" si="7"/>
        <v>23.52941176470588</v>
      </c>
      <c r="E49" s="34">
        <v>0.6</v>
      </c>
      <c r="F49" s="54">
        <f t="shared" si="0"/>
        <v>0</v>
      </c>
      <c r="G49" s="28">
        <v>12</v>
      </c>
      <c r="H49" s="34">
        <v>12</v>
      </c>
      <c r="I49" s="54">
        <f>G49-H49</f>
        <v>0</v>
      </c>
      <c r="J49" s="31">
        <f t="shared" si="4"/>
        <v>200</v>
      </c>
      <c r="K49" s="39">
        <f t="shared" si="5"/>
        <v>200</v>
      </c>
      <c r="L49" s="132">
        <f t="shared" si="3"/>
        <v>0</v>
      </c>
    </row>
    <row r="50" spans="1:12" s="2" customFormat="1" ht="15" hidden="1">
      <c r="A50" s="46" t="s">
        <v>29</v>
      </c>
      <c r="B50" s="79">
        <v>2.0700000000000003</v>
      </c>
      <c r="C50" s="28"/>
      <c r="D50" s="34">
        <f t="shared" si="7"/>
        <v>0</v>
      </c>
      <c r="E50" s="34"/>
      <c r="F50" s="54">
        <f t="shared" si="0"/>
        <v>0</v>
      </c>
      <c r="G50" s="28"/>
      <c r="H50" s="34"/>
      <c r="I50" s="54">
        <f>G50-H50</f>
        <v>0</v>
      </c>
      <c r="J50" s="31">
        <f t="shared" si="4"/>
      </c>
      <c r="K50" s="39">
        <f t="shared" si="5"/>
      </c>
      <c r="L50" s="58" t="e">
        <f t="shared" si="3"/>
        <v>#VALUE!</v>
      </c>
    </row>
    <row r="51" spans="1:12" s="2" customFormat="1" ht="15" hidden="1">
      <c r="A51" s="46" t="s">
        <v>68</v>
      </c>
      <c r="B51" s="79">
        <v>2.83</v>
      </c>
      <c r="C51" s="28"/>
      <c r="D51" s="34">
        <f t="shared" si="7"/>
        <v>0</v>
      </c>
      <c r="E51" s="34">
        <v>0.3</v>
      </c>
      <c r="F51" s="54">
        <f t="shared" si="0"/>
        <v>-0.3</v>
      </c>
      <c r="G51" s="28"/>
      <c r="H51" s="34">
        <v>6</v>
      </c>
      <c r="I51" s="54">
        <f>G51-H51</f>
        <v>-6</v>
      </c>
      <c r="J51" s="31">
        <f t="shared" si="4"/>
      </c>
      <c r="K51" s="39">
        <f t="shared" si="5"/>
        <v>200</v>
      </c>
      <c r="L51" s="132" t="e">
        <f t="shared" si="3"/>
        <v>#VALUE!</v>
      </c>
    </row>
    <row r="52" spans="1:12" s="2" customFormat="1" ht="15" hidden="1">
      <c r="A52" s="46" t="s">
        <v>69</v>
      </c>
      <c r="B52" s="79">
        <v>2.07</v>
      </c>
      <c r="C52" s="28"/>
      <c r="D52" s="34">
        <f t="shared" si="7"/>
        <v>0</v>
      </c>
      <c r="E52" s="34"/>
      <c r="F52" s="54">
        <f t="shared" si="0"/>
        <v>0</v>
      </c>
      <c r="G52" s="28"/>
      <c r="H52" s="34"/>
      <c r="I52" s="54">
        <f>G52-H52</f>
        <v>0</v>
      </c>
      <c r="J52" s="31">
        <f t="shared" si="4"/>
      </c>
      <c r="K52" s="39">
        <f t="shared" si="5"/>
      </c>
      <c r="L52" s="58" t="e">
        <f t="shared" si="3"/>
        <v>#VALUE!</v>
      </c>
    </row>
    <row r="53" spans="1:12" s="2" customFormat="1" ht="15" hidden="1">
      <c r="A53" s="46" t="s">
        <v>95</v>
      </c>
      <c r="B53" s="79">
        <v>4.96</v>
      </c>
      <c r="C53" s="28"/>
      <c r="D53" s="34">
        <f t="shared" si="7"/>
        <v>0</v>
      </c>
      <c r="E53" s="34"/>
      <c r="F53" s="54">
        <f t="shared" si="0"/>
        <v>0</v>
      </c>
      <c r="G53" s="28"/>
      <c r="H53" s="34"/>
      <c r="I53" s="54">
        <f>G53-H53</f>
        <v>0</v>
      </c>
      <c r="J53" s="31">
        <f t="shared" si="4"/>
      </c>
      <c r="K53" s="39">
        <f t="shared" si="5"/>
      </c>
      <c r="L53" s="58" t="e">
        <f t="shared" si="3"/>
        <v>#VALUE!</v>
      </c>
    </row>
    <row r="54" spans="1:12" s="15" customFormat="1" ht="15.75">
      <c r="A54" s="48" t="s">
        <v>34</v>
      </c>
      <c r="B54" s="78">
        <v>58.519999999999996</v>
      </c>
      <c r="C54" s="129">
        <f>SUM(C55:C68)</f>
        <v>0.003</v>
      </c>
      <c r="D54" s="33">
        <f aca="true" t="shared" si="8" ref="D54:D103">C54/B54*100</f>
        <v>0.005126452494873548</v>
      </c>
      <c r="E54" s="38">
        <v>0.0105</v>
      </c>
      <c r="F54" s="52">
        <f t="shared" si="0"/>
        <v>-0.007500000000000001</v>
      </c>
      <c r="G54" s="30">
        <f>SUM(G55:G68)</f>
        <v>0.075</v>
      </c>
      <c r="H54" s="38">
        <v>0.258</v>
      </c>
      <c r="I54" s="87">
        <f>SUM(I55:I68)</f>
        <v>-0.183</v>
      </c>
      <c r="J54" s="30">
        <f t="shared" si="4"/>
        <v>250</v>
      </c>
      <c r="K54" s="38">
        <f t="shared" si="5"/>
        <v>245.7142857142857</v>
      </c>
      <c r="L54" s="57">
        <f t="shared" si="3"/>
        <v>4.285714285714306</v>
      </c>
    </row>
    <row r="55" spans="1:14" s="23" customFormat="1" ht="15" hidden="1">
      <c r="A55" s="49" t="s">
        <v>70</v>
      </c>
      <c r="B55" s="79">
        <v>2.52</v>
      </c>
      <c r="C55" s="31"/>
      <c r="D55" s="34">
        <f t="shared" si="8"/>
        <v>0</v>
      </c>
      <c r="E55" s="39"/>
      <c r="F55" s="54">
        <f t="shared" si="0"/>
        <v>0</v>
      </c>
      <c r="G55" s="31"/>
      <c r="H55" s="39"/>
      <c r="I55" s="89">
        <f t="shared" si="2"/>
        <v>0</v>
      </c>
      <c r="J55" s="31">
        <f t="shared" si="4"/>
      </c>
      <c r="K55" s="39">
        <f t="shared" si="5"/>
      </c>
      <c r="L55" s="58" t="e">
        <f t="shared" si="3"/>
        <v>#VALUE!</v>
      </c>
      <c r="M55" s="2"/>
      <c r="N55" s="2"/>
    </row>
    <row r="56" spans="1:12" s="2" customFormat="1" ht="15" hidden="1">
      <c r="A56" s="49" t="s">
        <v>71</v>
      </c>
      <c r="B56" s="79">
        <v>2.33</v>
      </c>
      <c r="C56" s="31"/>
      <c r="D56" s="34">
        <f t="shared" si="8"/>
        <v>0</v>
      </c>
      <c r="E56" s="39"/>
      <c r="F56" s="54">
        <f t="shared" si="0"/>
        <v>0</v>
      </c>
      <c r="G56" s="31"/>
      <c r="H56" s="39"/>
      <c r="I56" s="89">
        <f t="shared" si="2"/>
        <v>0</v>
      </c>
      <c r="J56" s="31">
        <f t="shared" si="4"/>
      </c>
      <c r="K56" s="39">
        <f t="shared" si="5"/>
      </c>
      <c r="L56" s="58" t="e">
        <f t="shared" si="3"/>
        <v>#VALUE!</v>
      </c>
    </row>
    <row r="57" spans="1:12" s="2" customFormat="1" ht="15" hidden="1">
      <c r="A57" s="49" t="s">
        <v>72</v>
      </c>
      <c r="B57" s="79">
        <v>1.0899999999999999</v>
      </c>
      <c r="C57" s="31"/>
      <c r="D57" s="34">
        <f t="shared" si="8"/>
        <v>0</v>
      </c>
      <c r="E57" s="39">
        <v>0.0005</v>
      </c>
      <c r="F57" s="54">
        <f t="shared" si="0"/>
        <v>-0.0005</v>
      </c>
      <c r="G57" s="31"/>
      <c r="H57" s="39">
        <v>0.008</v>
      </c>
      <c r="I57" s="89">
        <f t="shared" si="2"/>
        <v>-0.008</v>
      </c>
      <c r="J57" s="31">
        <f t="shared" si="4"/>
      </c>
      <c r="K57" s="39">
        <f t="shared" si="5"/>
        <v>160</v>
      </c>
      <c r="L57" s="58" t="e">
        <f t="shared" si="3"/>
        <v>#VALUE!</v>
      </c>
    </row>
    <row r="58" spans="1:12" s="2" customFormat="1" ht="15" hidden="1">
      <c r="A58" s="49" t="s">
        <v>73</v>
      </c>
      <c r="B58" s="79">
        <v>6.2</v>
      </c>
      <c r="C58" s="31"/>
      <c r="D58" s="34">
        <f t="shared" si="8"/>
        <v>0</v>
      </c>
      <c r="E58" s="39"/>
      <c r="F58" s="54">
        <f t="shared" si="0"/>
        <v>0</v>
      </c>
      <c r="G58" s="31"/>
      <c r="H58" s="39"/>
      <c r="I58" s="89">
        <f t="shared" si="2"/>
        <v>0</v>
      </c>
      <c r="J58" s="31">
        <f t="shared" si="4"/>
      </c>
      <c r="K58" s="39">
        <f t="shared" si="5"/>
      </c>
      <c r="L58" s="58" t="e">
        <f t="shared" si="3"/>
        <v>#VALUE!</v>
      </c>
    </row>
    <row r="59" spans="1:12" s="2" customFormat="1" ht="15" hidden="1">
      <c r="A59" s="49" t="s">
        <v>74</v>
      </c>
      <c r="B59" s="79">
        <v>6.6499999999999995</v>
      </c>
      <c r="C59" s="31"/>
      <c r="D59" s="34">
        <f t="shared" si="8"/>
        <v>0</v>
      </c>
      <c r="E59" s="39"/>
      <c r="F59" s="54">
        <f t="shared" si="0"/>
        <v>0</v>
      </c>
      <c r="G59" s="31"/>
      <c r="H59" s="39"/>
      <c r="I59" s="89">
        <f t="shared" si="2"/>
        <v>0</v>
      </c>
      <c r="J59" s="31">
        <f t="shared" si="4"/>
      </c>
      <c r="K59" s="39">
        <f t="shared" si="5"/>
      </c>
      <c r="L59" s="58" t="e">
        <f t="shared" si="3"/>
        <v>#VALUE!</v>
      </c>
    </row>
    <row r="60" spans="1:12" s="2" customFormat="1" ht="15" hidden="1">
      <c r="A60" s="49" t="s">
        <v>35</v>
      </c>
      <c r="B60" s="79">
        <v>8</v>
      </c>
      <c r="C60" s="31"/>
      <c r="D60" s="34">
        <f t="shared" si="8"/>
        <v>0</v>
      </c>
      <c r="E60" s="39"/>
      <c r="F60" s="54">
        <f t="shared" si="0"/>
        <v>0</v>
      </c>
      <c r="G60" s="31"/>
      <c r="H60" s="39"/>
      <c r="I60" s="89">
        <f t="shared" si="2"/>
        <v>0</v>
      </c>
      <c r="J60" s="31">
        <f t="shared" si="4"/>
      </c>
      <c r="K60" s="39">
        <f t="shared" si="5"/>
      </c>
      <c r="L60" s="58" t="e">
        <f t="shared" si="3"/>
        <v>#VALUE!</v>
      </c>
    </row>
    <row r="61" spans="1:12" s="2" customFormat="1" ht="15" hidden="1">
      <c r="A61" s="49" t="s">
        <v>94</v>
      </c>
      <c r="B61" s="79">
        <v>4.41</v>
      </c>
      <c r="C61" s="31"/>
      <c r="D61" s="34">
        <f>C61/B61*100</f>
        <v>0</v>
      </c>
      <c r="E61" s="39"/>
      <c r="F61" s="54">
        <f>C61-E61</f>
        <v>0</v>
      </c>
      <c r="G61" s="31"/>
      <c r="H61" s="39"/>
      <c r="I61" s="89">
        <f>G61-H61</f>
        <v>0</v>
      </c>
      <c r="J61" s="31">
        <f t="shared" si="4"/>
      </c>
      <c r="K61" s="39">
        <f t="shared" si="5"/>
      </c>
      <c r="L61" s="58" t="e">
        <f t="shared" si="3"/>
        <v>#VALUE!</v>
      </c>
    </row>
    <row r="62" spans="1:12" s="2" customFormat="1" ht="15" hidden="1">
      <c r="A62" s="49" t="s">
        <v>36</v>
      </c>
      <c r="B62" s="79">
        <v>1.75</v>
      </c>
      <c r="C62" s="31"/>
      <c r="D62" s="34">
        <f t="shared" si="8"/>
        <v>0</v>
      </c>
      <c r="E62" s="39"/>
      <c r="F62" s="54">
        <f t="shared" si="0"/>
        <v>0</v>
      </c>
      <c r="G62" s="31"/>
      <c r="H62" s="39"/>
      <c r="I62" s="89">
        <f t="shared" si="2"/>
        <v>0</v>
      </c>
      <c r="J62" s="31">
        <f t="shared" si="4"/>
      </c>
      <c r="K62" s="39">
        <f t="shared" si="5"/>
      </c>
      <c r="L62" s="58" t="e">
        <f t="shared" si="3"/>
        <v>#VALUE!</v>
      </c>
    </row>
    <row r="63" spans="1:12" s="2" customFormat="1" ht="15" hidden="1">
      <c r="A63" s="49" t="s">
        <v>75</v>
      </c>
      <c r="B63" s="79">
        <v>14.239999999999998</v>
      </c>
      <c r="C63" s="31"/>
      <c r="D63" s="34">
        <f t="shared" si="8"/>
        <v>0</v>
      </c>
      <c r="E63" s="39"/>
      <c r="F63" s="54">
        <f t="shared" si="0"/>
        <v>0</v>
      </c>
      <c r="G63" s="31"/>
      <c r="H63" s="39"/>
      <c r="I63" s="89">
        <f t="shared" si="2"/>
        <v>0</v>
      </c>
      <c r="J63" s="31">
        <f t="shared" si="4"/>
      </c>
      <c r="K63" s="39">
        <f t="shared" si="5"/>
      </c>
      <c r="L63" s="58" t="e">
        <f t="shared" si="3"/>
        <v>#VALUE!</v>
      </c>
    </row>
    <row r="64" spans="1:12" s="2" customFormat="1" ht="15" hidden="1">
      <c r="A64" s="49" t="s">
        <v>37</v>
      </c>
      <c r="B64" s="79">
        <v>1.56</v>
      </c>
      <c r="C64" s="31"/>
      <c r="D64" s="34">
        <f t="shared" si="8"/>
        <v>0</v>
      </c>
      <c r="E64" s="39"/>
      <c r="F64" s="54">
        <f t="shared" si="0"/>
        <v>0</v>
      </c>
      <c r="G64" s="31"/>
      <c r="H64" s="39"/>
      <c r="I64" s="89">
        <f t="shared" si="2"/>
        <v>0</v>
      </c>
      <c r="J64" s="31">
        <f t="shared" si="4"/>
      </c>
      <c r="K64" s="39">
        <f t="shared" si="5"/>
      </c>
      <c r="L64" s="58" t="e">
        <f t="shared" si="3"/>
        <v>#VALUE!</v>
      </c>
    </row>
    <row r="65" spans="1:12" s="2" customFormat="1" ht="15" hidden="1">
      <c r="A65" s="49" t="s">
        <v>38</v>
      </c>
      <c r="B65" s="79">
        <v>2.69</v>
      </c>
      <c r="C65" s="31"/>
      <c r="D65" s="34">
        <f t="shared" si="8"/>
        <v>0</v>
      </c>
      <c r="E65" s="39"/>
      <c r="F65" s="54">
        <f t="shared" si="0"/>
        <v>0</v>
      </c>
      <c r="G65" s="31"/>
      <c r="H65" s="39"/>
      <c r="I65" s="89">
        <f t="shared" si="2"/>
        <v>0</v>
      </c>
      <c r="J65" s="31">
        <f t="shared" si="4"/>
      </c>
      <c r="K65" s="39">
        <f t="shared" si="5"/>
      </c>
      <c r="L65" s="58" t="e">
        <f t="shared" si="3"/>
        <v>#VALUE!</v>
      </c>
    </row>
    <row r="66" spans="1:12" s="2" customFormat="1" ht="15" hidden="1">
      <c r="A66" s="46" t="s">
        <v>39</v>
      </c>
      <c r="B66" s="79">
        <v>4.51</v>
      </c>
      <c r="C66" s="31"/>
      <c r="D66" s="34">
        <f t="shared" si="8"/>
        <v>0</v>
      </c>
      <c r="E66" s="39"/>
      <c r="F66" s="54">
        <f t="shared" si="0"/>
        <v>0</v>
      </c>
      <c r="G66" s="31"/>
      <c r="H66" s="39"/>
      <c r="I66" s="89">
        <f t="shared" si="2"/>
        <v>0</v>
      </c>
      <c r="J66" s="31">
        <f t="shared" si="4"/>
      </c>
      <c r="K66" s="39">
        <f t="shared" si="5"/>
      </c>
      <c r="L66" s="58" t="e">
        <f t="shared" si="3"/>
        <v>#VALUE!</v>
      </c>
    </row>
    <row r="67" spans="1:12" s="2" customFormat="1" ht="15">
      <c r="A67" s="46" t="s">
        <v>40</v>
      </c>
      <c r="B67" s="79">
        <v>0.86</v>
      </c>
      <c r="C67" s="117">
        <v>0.003</v>
      </c>
      <c r="D67" s="34">
        <f t="shared" si="8"/>
        <v>0.3488372093023256</v>
      </c>
      <c r="E67" s="34">
        <v>0.01</v>
      </c>
      <c r="F67" s="54">
        <f t="shared" si="0"/>
        <v>-0.007</v>
      </c>
      <c r="G67" s="28">
        <v>0.075</v>
      </c>
      <c r="H67" s="34">
        <v>0.25</v>
      </c>
      <c r="I67" s="89">
        <f t="shared" si="2"/>
        <v>-0.175</v>
      </c>
      <c r="J67" s="31">
        <f t="shared" si="4"/>
        <v>250</v>
      </c>
      <c r="K67" s="39">
        <f t="shared" si="5"/>
        <v>250</v>
      </c>
      <c r="L67" s="58">
        <f t="shared" si="3"/>
        <v>0</v>
      </c>
    </row>
    <row r="68" spans="1:12" s="2" customFormat="1" ht="15" hidden="1">
      <c r="A68" s="49" t="s">
        <v>41</v>
      </c>
      <c r="B68" s="79">
        <v>1.72</v>
      </c>
      <c r="C68" s="31"/>
      <c r="D68" s="34">
        <f t="shared" si="8"/>
        <v>0</v>
      </c>
      <c r="E68" s="39"/>
      <c r="F68" s="54">
        <f t="shared" si="0"/>
        <v>0</v>
      </c>
      <c r="G68" s="31"/>
      <c r="H68" s="39"/>
      <c r="I68" s="89">
        <f t="shared" si="2"/>
        <v>0</v>
      </c>
      <c r="J68" s="31">
        <f t="shared" si="4"/>
      </c>
      <c r="K68" s="39">
        <f t="shared" si="5"/>
      </c>
      <c r="L68" s="58" t="e">
        <f t="shared" si="3"/>
        <v>#VALUE!</v>
      </c>
    </row>
    <row r="69" spans="1:12" s="15" customFormat="1" ht="15.75" hidden="1">
      <c r="A69" s="48" t="s">
        <v>76</v>
      </c>
      <c r="B69" s="78">
        <v>36.25</v>
      </c>
      <c r="C69" s="30">
        <f>SUM(C70:C75)-C73-C74</f>
        <v>0</v>
      </c>
      <c r="D69" s="33">
        <f t="shared" si="8"/>
        <v>0</v>
      </c>
      <c r="E69" s="38">
        <v>0</v>
      </c>
      <c r="F69" s="52">
        <f t="shared" si="0"/>
        <v>0</v>
      </c>
      <c r="G69" s="30">
        <f>SUM(G70:G75)-G73-G74</f>
        <v>0</v>
      </c>
      <c r="H69" s="38">
        <v>0</v>
      </c>
      <c r="I69" s="87">
        <f t="shared" si="2"/>
        <v>0</v>
      </c>
      <c r="J69" s="30">
        <f t="shared" si="4"/>
      </c>
      <c r="K69" s="38">
        <f t="shared" si="5"/>
      </c>
      <c r="L69" s="57" t="e">
        <f t="shared" si="3"/>
        <v>#VALUE!</v>
      </c>
    </row>
    <row r="70" spans="1:12" s="2" customFormat="1" ht="15" hidden="1">
      <c r="A70" s="49" t="s">
        <v>77</v>
      </c>
      <c r="B70" s="79">
        <v>4.25</v>
      </c>
      <c r="C70" s="31"/>
      <c r="D70" s="34">
        <f t="shared" si="8"/>
        <v>0</v>
      </c>
      <c r="E70" s="39"/>
      <c r="F70" s="54">
        <f t="shared" si="0"/>
        <v>0</v>
      </c>
      <c r="G70" s="31"/>
      <c r="H70" s="39"/>
      <c r="I70" s="89">
        <f t="shared" si="2"/>
        <v>0</v>
      </c>
      <c r="J70" s="31">
        <f t="shared" si="4"/>
      </c>
      <c r="K70" s="39">
        <f t="shared" si="5"/>
      </c>
      <c r="L70" s="58" t="e">
        <f t="shared" si="3"/>
        <v>#VALUE!</v>
      </c>
    </row>
    <row r="71" spans="1:12" s="2" customFormat="1" ht="15" hidden="1">
      <c r="A71" s="49" t="s">
        <v>42</v>
      </c>
      <c r="B71" s="79">
        <v>14.690000000000001</v>
      </c>
      <c r="C71" s="31"/>
      <c r="D71" s="34">
        <f t="shared" si="8"/>
        <v>0</v>
      </c>
      <c r="E71" s="39"/>
      <c r="F71" s="54">
        <f t="shared" si="0"/>
        <v>0</v>
      </c>
      <c r="G71" s="31"/>
      <c r="H71" s="39"/>
      <c r="I71" s="89">
        <f aca="true" t="shared" si="9" ref="I71:I103">G71-H71</f>
        <v>0</v>
      </c>
      <c r="J71" s="31">
        <f t="shared" si="4"/>
      </c>
      <c r="K71" s="39">
        <f t="shared" si="5"/>
      </c>
      <c r="L71" s="58" t="e">
        <f aca="true" t="shared" si="10" ref="L71:L103">J71-K71</f>
        <v>#VALUE!</v>
      </c>
    </row>
    <row r="72" spans="1:12" s="2" customFormat="1" ht="15" hidden="1">
      <c r="A72" s="49" t="s">
        <v>43</v>
      </c>
      <c r="B72" s="79">
        <v>9.209999999999999</v>
      </c>
      <c r="C72" s="31"/>
      <c r="D72" s="34">
        <f t="shared" si="8"/>
        <v>0</v>
      </c>
      <c r="E72" s="39"/>
      <c r="F72" s="54">
        <f aca="true" t="shared" si="11" ref="F72:F103">C72-E72</f>
        <v>0</v>
      </c>
      <c r="G72" s="31"/>
      <c r="H72" s="39"/>
      <c r="I72" s="89">
        <f t="shared" si="9"/>
        <v>0</v>
      </c>
      <c r="J72" s="31">
        <f aca="true" t="shared" si="12" ref="J72:J103">IF(C72&gt;0,G72/C72*10,"")</f>
      </c>
      <c r="K72" s="39">
        <f aca="true" t="shared" si="13" ref="K72:K103">IF(E72&gt;0,H72/E72*10,"")</f>
      </c>
      <c r="L72" s="58" t="e">
        <f t="shared" si="10"/>
        <v>#VALUE!</v>
      </c>
    </row>
    <row r="73" spans="1:12" s="2" customFormat="1" ht="15" hidden="1">
      <c r="A73" s="49" t="s">
        <v>78</v>
      </c>
      <c r="B73" s="79">
        <v>0.16</v>
      </c>
      <c r="C73" s="31"/>
      <c r="D73" s="34">
        <f t="shared" si="8"/>
        <v>0</v>
      </c>
      <c r="E73" s="39"/>
      <c r="F73" s="54">
        <f t="shared" si="11"/>
        <v>0</v>
      </c>
      <c r="G73" s="31"/>
      <c r="H73" s="39"/>
      <c r="I73" s="89">
        <f t="shared" si="9"/>
        <v>0</v>
      </c>
      <c r="J73" s="31">
        <f t="shared" si="12"/>
      </c>
      <c r="K73" s="39">
        <f t="shared" si="13"/>
      </c>
      <c r="L73" s="58" t="e">
        <f t="shared" si="10"/>
        <v>#VALUE!</v>
      </c>
    </row>
    <row r="74" spans="1:12" s="2" customFormat="1" ht="15" hidden="1">
      <c r="A74" s="49" t="s">
        <v>79</v>
      </c>
      <c r="B74" s="79">
        <v>0.03</v>
      </c>
      <c r="C74" s="31"/>
      <c r="D74" s="34">
        <f t="shared" si="8"/>
        <v>0</v>
      </c>
      <c r="E74" s="39"/>
      <c r="F74" s="54">
        <f t="shared" si="11"/>
        <v>0</v>
      </c>
      <c r="G74" s="31"/>
      <c r="H74" s="39"/>
      <c r="I74" s="89">
        <f t="shared" si="9"/>
        <v>0</v>
      </c>
      <c r="J74" s="31">
        <f t="shared" si="12"/>
      </c>
      <c r="K74" s="39">
        <f t="shared" si="13"/>
      </c>
      <c r="L74" s="58" t="e">
        <f t="shared" si="10"/>
        <v>#VALUE!</v>
      </c>
    </row>
    <row r="75" spans="1:12" s="2" customFormat="1" ht="15" hidden="1">
      <c r="A75" s="49" t="s">
        <v>44</v>
      </c>
      <c r="B75" s="79">
        <v>8.09</v>
      </c>
      <c r="C75" s="31"/>
      <c r="D75" s="34">
        <f t="shared" si="8"/>
        <v>0</v>
      </c>
      <c r="E75" s="39"/>
      <c r="F75" s="54">
        <f t="shared" si="11"/>
        <v>0</v>
      </c>
      <c r="G75" s="31"/>
      <c r="H75" s="39"/>
      <c r="I75" s="89">
        <f t="shared" si="9"/>
        <v>0</v>
      </c>
      <c r="J75" s="31">
        <f t="shared" si="12"/>
      </c>
      <c r="K75" s="39">
        <f t="shared" si="13"/>
      </c>
      <c r="L75" s="58" t="e">
        <f t="shared" si="10"/>
        <v>#VALUE!</v>
      </c>
    </row>
    <row r="76" spans="1:12" s="15" customFormat="1" ht="15.75" hidden="1">
      <c r="A76" s="48" t="s">
        <v>45</v>
      </c>
      <c r="B76" s="78">
        <v>40.95</v>
      </c>
      <c r="C76" s="30">
        <f>SUM(C77:C92)-C83-C84-C92</f>
        <v>0</v>
      </c>
      <c r="D76" s="33">
        <f t="shared" si="8"/>
        <v>0</v>
      </c>
      <c r="E76" s="38">
        <v>0</v>
      </c>
      <c r="F76" s="52">
        <f t="shared" si="11"/>
        <v>0</v>
      </c>
      <c r="G76" s="30">
        <f>SUM(G77:G92)-G83-G84-G92</f>
        <v>0</v>
      </c>
      <c r="H76" s="38">
        <v>0</v>
      </c>
      <c r="I76" s="87">
        <f t="shared" si="9"/>
        <v>0</v>
      </c>
      <c r="J76" s="30">
        <f t="shared" si="12"/>
      </c>
      <c r="K76" s="38">
        <f t="shared" si="13"/>
      </c>
      <c r="L76" s="57" t="e">
        <f t="shared" si="10"/>
        <v>#VALUE!</v>
      </c>
    </row>
    <row r="77" spans="1:12" s="2" customFormat="1" ht="15" hidden="1">
      <c r="A77" s="49" t="s">
        <v>80</v>
      </c>
      <c r="B77" s="79">
        <v>0.14</v>
      </c>
      <c r="C77" s="31"/>
      <c r="D77" s="34">
        <f t="shared" si="8"/>
        <v>0</v>
      </c>
      <c r="E77" s="39"/>
      <c r="F77" s="54">
        <f t="shared" si="11"/>
        <v>0</v>
      </c>
      <c r="G77" s="31"/>
      <c r="H77" s="39"/>
      <c r="I77" s="89">
        <f t="shared" si="9"/>
        <v>0</v>
      </c>
      <c r="J77" s="31">
        <f t="shared" si="12"/>
      </c>
      <c r="K77" s="39">
        <f t="shared" si="13"/>
      </c>
      <c r="L77" s="58" t="e">
        <f t="shared" si="10"/>
        <v>#VALUE!</v>
      </c>
    </row>
    <row r="78" spans="1:12" s="2" customFormat="1" ht="15" hidden="1">
      <c r="A78" s="49" t="s">
        <v>81</v>
      </c>
      <c r="B78" s="79">
        <v>1.65</v>
      </c>
      <c r="C78" s="31"/>
      <c r="D78" s="34">
        <f t="shared" si="8"/>
        <v>0</v>
      </c>
      <c r="E78" s="39"/>
      <c r="F78" s="54">
        <f t="shared" si="11"/>
        <v>0</v>
      </c>
      <c r="G78" s="31"/>
      <c r="H78" s="39"/>
      <c r="I78" s="89">
        <f t="shared" si="9"/>
        <v>0</v>
      </c>
      <c r="J78" s="31">
        <f t="shared" si="12"/>
      </c>
      <c r="K78" s="39">
        <f t="shared" si="13"/>
      </c>
      <c r="L78" s="58" t="e">
        <f t="shared" si="10"/>
        <v>#VALUE!</v>
      </c>
    </row>
    <row r="79" spans="1:12" s="2" customFormat="1" ht="15" hidden="1">
      <c r="A79" s="49" t="s">
        <v>82</v>
      </c>
      <c r="B79" s="79">
        <v>0.54</v>
      </c>
      <c r="C79" s="31"/>
      <c r="D79" s="34">
        <f t="shared" si="8"/>
        <v>0</v>
      </c>
      <c r="E79" s="39"/>
      <c r="F79" s="54">
        <f t="shared" si="11"/>
        <v>0</v>
      </c>
      <c r="G79" s="31"/>
      <c r="H79" s="39"/>
      <c r="I79" s="89">
        <f t="shared" si="9"/>
        <v>0</v>
      </c>
      <c r="J79" s="31">
        <f t="shared" si="12"/>
      </c>
      <c r="K79" s="39">
        <f t="shared" si="13"/>
      </c>
      <c r="L79" s="58" t="e">
        <f t="shared" si="10"/>
        <v>#VALUE!</v>
      </c>
    </row>
    <row r="80" spans="1:12" s="2" customFormat="1" ht="15" hidden="1">
      <c r="A80" s="49" t="s">
        <v>83</v>
      </c>
      <c r="B80" s="79">
        <v>0.5800000000000001</v>
      </c>
      <c r="C80" s="31"/>
      <c r="D80" s="34">
        <f t="shared" si="8"/>
        <v>0</v>
      </c>
      <c r="E80" s="39"/>
      <c r="F80" s="54">
        <f t="shared" si="11"/>
        <v>0</v>
      </c>
      <c r="G80" s="31"/>
      <c r="H80" s="39"/>
      <c r="I80" s="89">
        <f t="shared" si="9"/>
        <v>0</v>
      </c>
      <c r="J80" s="31">
        <f t="shared" si="12"/>
      </c>
      <c r="K80" s="39">
        <f t="shared" si="13"/>
      </c>
      <c r="L80" s="58" t="e">
        <f t="shared" si="10"/>
        <v>#VALUE!</v>
      </c>
    </row>
    <row r="81" spans="1:12" s="2" customFormat="1" ht="15" hidden="1">
      <c r="A81" s="49" t="s">
        <v>46</v>
      </c>
      <c r="B81" s="79">
        <v>4.63</v>
      </c>
      <c r="C81" s="31"/>
      <c r="D81" s="34">
        <f t="shared" si="8"/>
        <v>0</v>
      </c>
      <c r="E81" s="39"/>
      <c r="F81" s="54">
        <f t="shared" si="11"/>
        <v>0</v>
      </c>
      <c r="G81" s="31"/>
      <c r="H81" s="39"/>
      <c r="I81" s="89">
        <f t="shared" si="9"/>
        <v>0</v>
      </c>
      <c r="J81" s="31">
        <f t="shared" si="12"/>
      </c>
      <c r="K81" s="39">
        <f t="shared" si="13"/>
      </c>
      <c r="L81" s="58" t="e">
        <f t="shared" si="10"/>
        <v>#VALUE!</v>
      </c>
    </row>
    <row r="82" spans="1:12" s="2" customFormat="1" ht="15" hidden="1">
      <c r="A82" s="49" t="s">
        <v>47</v>
      </c>
      <c r="B82" s="79">
        <v>6.43</v>
      </c>
      <c r="C82" s="31"/>
      <c r="D82" s="34">
        <f t="shared" si="8"/>
        <v>0</v>
      </c>
      <c r="E82" s="39"/>
      <c r="F82" s="54">
        <f t="shared" si="11"/>
        <v>0</v>
      </c>
      <c r="G82" s="31"/>
      <c r="H82" s="39"/>
      <c r="I82" s="89">
        <f t="shared" si="9"/>
        <v>0</v>
      </c>
      <c r="J82" s="31">
        <f t="shared" si="12"/>
      </c>
      <c r="K82" s="39">
        <f t="shared" si="13"/>
      </c>
      <c r="L82" s="58" t="e">
        <f t="shared" si="10"/>
        <v>#VALUE!</v>
      </c>
    </row>
    <row r="83" spans="1:12" s="2" customFormat="1" ht="15" hidden="1">
      <c r="A83" s="49" t="s">
        <v>84</v>
      </c>
      <c r="B83" s="79">
        <v>0</v>
      </c>
      <c r="C83" s="31"/>
      <c r="D83" s="34" t="e">
        <f t="shared" si="8"/>
        <v>#DIV/0!</v>
      </c>
      <c r="E83" s="39"/>
      <c r="F83" s="54">
        <f t="shared" si="11"/>
        <v>0</v>
      </c>
      <c r="G83" s="31"/>
      <c r="H83" s="39"/>
      <c r="I83" s="89">
        <f t="shared" si="9"/>
        <v>0</v>
      </c>
      <c r="J83" s="31">
        <f t="shared" si="12"/>
      </c>
      <c r="K83" s="39">
        <f t="shared" si="13"/>
      </c>
      <c r="L83" s="58" t="e">
        <f t="shared" si="10"/>
        <v>#VALUE!</v>
      </c>
    </row>
    <row r="84" spans="1:12" s="2" customFormat="1" ht="15" hidden="1">
      <c r="A84" s="49" t="s">
        <v>85</v>
      </c>
      <c r="B84" s="79">
        <v>0</v>
      </c>
      <c r="C84" s="31"/>
      <c r="D84" s="34" t="e">
        <f t="shared" si="8"/>
        <v>#DIV/0!</v>
      </c>
      <c r="E84" s="39"/>
      <c r="F84" s="54">
        <f t="shared" si="11"/>
        <v>0</v>
      </c>
      <c r="G84" s="31"/>
      <c r="H84" s="39"/>
      <c r="I84" s="89">
        <f t="shared" si="9"/>
        <v>0</v>
      </c>
      <c r="J84" s="31">
        <f t="shared" si="12"/>
      </c>
      <c r="K84" s="39">
        <f t="shared" si="13"/>
      </c>
      <c r="L84" s="58" t="e">
        <f t="shared" si="10"/>
        <v>#VALUE!</v>
      </c>
    </row>
    <row r="85" spans="1:12" s="2" customFormat="1" ht="15" hidden="1">
      <c r="A85" s="49" t="s">
        <v>48</v>
      </c>
      <c r="B85" s="79">
        <v>4.25</v>
      </c>
      <c r="C85" s="31"/>
      <c r="D85" s="34">
        <f t="shared" si="8"/>
        <v>0</v>
      </c>
      <c r="E85" s="39"/>
      <c r="F85" s="54">
        <f t="shared" si="11"/>
        <v>0</v>
      </c>
      <c r="G85" s="31"/>
      <c r="H85" s="39"/>
      <c r="I85" s="89">
        <f t="shared" si="9"/>
        <v>0</v>
      </c>
      <c r="J85" s="31">
        <f t="shared" si="12"/>
      </c>
      <c r="K85" s="39">
        <f t="shared" si="13"/>
      </c>
      <c r="L85" s="58" t="e">
        <f t="shared" si="10"/>
        <v>#VALUE!</v>
      </c>
    </row>
    <row r="86" spans="1:12" s="2" customFormat="1" ht="15" hidden="1">
      <c r="A86" s="49" t="s">
        <v>86</v>
      </c>
      <c r="B86" s="79">
        <v>0</v>
      </c>
      <c r="C86" s="31"/>
      <c r="D86" s="34" t="e">
        <f t="shared" si="8"/>
        <v>#DIV/0!</v>
      </c>
      <c r="E86" s="39"/>
      <c r="F86" s="54">
        <f t="shared" si="11"/>
        <v>0</v>
      </c>
      <c r="G86" s="31"/>
      <c r="H86" s="39"/>
      <c r="I86" s="89">
        <f t="shared" si="9"/>
        <v>0</v>
      </c>
      <c r="J86" s="31">
        <f t="shared" si="12"/>
      </c>
      <c r="K86" s="39">
        <f t="shared" si="13"/>
      </c>
      <c r="L86" s="58" t="e">
        <f t="shared" si="10"/>
        <v>#VALUE!</v>
      </c>
    </row>
    <row r="87" spans="1:12" s="2" customFormat="1" ht="15" hidden="1">
      <c r="A87" s="49" t="s">
        <v>49</v>
      </c>
      <c r="B87" s="79">
        <v>8.99</v>
      </c>
      <c r="C87" s="31"/>
      <c r="D87" s="34">
        <f t="shared" si="8"/>
        <v>0</v>
      </c>
      <c r="E87" s="39"/>
      <c r="F87" s="54">
        <f t="shared" si="11"/>
        <v>0</v>
      </c>
      <c r="G87" s="31"/>
      <c r="H87" s="39"/>
      <c r="I87" s="89">
        <f t="shared" si="9"/>
        <v>0</v>
      </c>
      <c r="J87" s="31">
        <f t="shared" si="12"/>
      </c>
      <c r="K87" s="39">
        <f t="shared" si="13"/>
      </c>
      <c r="L87" s="58" t="e">
        <f t="shared" si="10"/>
        <v>#VALUE!</v>
      </c>
    </row>
    <row r="88" spans="1:12" s="2" customFormat="1" ht="15" hidden="1">
      <c r="A88" s="49" t="s">
        <v>50</v>
      </c>
      <c r="B88" s="79">
        <v>4.23</v>
      </c>
      <c r="C88" s="31"/>
      <c r="D88" s="34">
        <f t="shared" si="8"/>
        <v>0</v>
      </c>
      <c r="E88" s="39"/>
      <c r="F88" s="54">
        <f t="shared" si="11"/>
        <v>0</v>
      </c>
      <c r="G88" s="31"/>
      <c r="H88" s="39"/>
      <c r="I88" s="89">
        <f t="shared" si="9"/>
        <v>0</v>
      </c>
      <c r="J88" s="31">
        <f t="shared" si="12"/>
      </c>
      <c r="K88" s="39">
        <f t="shared" si="13"/>
      </c>
      <c r="L88" s="58" t="e">
        <f t="shared" si="10"/>
        <v>#VALUE!</v>
      </c>
    </row>
    <row r="89" spans="1:12" s="2" customFormat="1" ht="15" hidden="1">
      <c r="A89" s="49" t="s">
        <v>51</v>
      </c>
      <c r="B89" s="79">
        <v>7.15</v>
      </c>
      <c r="C89" s="31"/>
      <c r="D89" s="34">
        <f t="shared" si="8"/>
        <v>0</v>
      </c>
      <c r="E89" s="39"/>
      <c r="F89" s="54">
        <f t="shared" si="11"/>
        <v>0</v>
      </c>
      <c r="G89" s="31"/>
      <c r="H89" s="39"/>
      <c r="I89" s="89">
        <f t="shared" si="9"/>
        <v>0</v>
      </c>
      <c r="J89" s="31">
        <f t="shared" si="12"/>
      </c>
      <c r="K89" s="39">
        <f t="shared" si="13"/>
      </c>
      <c r="L89" s="58" t="e">
        <f t="shared" si="10"/>
        <v>#VALUE!</v>
      </c>
    </row>
    <row r="90" spans="1:12" s="2" customFormat="1" ht="15" hidden="1">
      <c r="A90" s="46" t="s">
        <v>52</v>
      </c>
      <c r="B90" s="79">
        <v>1.58</v>
      </c>
      <c r="C90" s="31"/>
      <c r="D90" s="34">
        <f t="shared" si="8"/>
        <v>0</v>
      </c>
      <c r="E90" s="39"/>
      <c r="F90" s="54">
        <f t="shared" si="11"/>
        <v>0</v>
      </c>
      <c r="G90" s="31"/>
      <c r="H90" s="39"/>
      <c r="I90" s="89">
        <f t="shared" si="9"/>
        <v>0</v>
      </c>
      <c r="J90" s="31">
        <f t="shared" si="12"/>
      </c>
      <c r="K90" s="39">
        <f t="shared" si="13"/>
      </c>
      <c r="L90" s="58" t="e">
        <f t="shared" si="10"/>
        <v>#VALUE!</v>
      </c>
    </row>
    <row r="91" spans="1:12" s="2" customFormat="1" ht="15" hidden="1">
      <c r="A91" s="49" t="s">
        <v>97</v>
      </c>
      <c r="B91" s="79">
        <v>0.79</v>
      </c>
      <c r="C91" s="31"/>
      <c r="D91" s="34">
        <f t="shared" si="8"/>
        <v>0</v>
      </c>
      <c r="E91" s="39"/>
      <c r="F91" s="54">
        <f t="shared" si="11"/>
        <v>0</v>
      </c>
      <c r="G91" s="31"/>
      <c r="H91" s="39"/>
      <c r="I91" s="89">
        <f t="shared" si="9"/>
        <v>0</v>
      </c>
      <c r="J91" s="31">
        <f t="shared" si="12"/>
      </c>
      <c r="K91" s="39">
        <f t="shared" si="13"/>
      </c>
      <c r="L91" s="58" t="e">
        <f t="shared" si="10"/>
        <v>#VALUE!</v>
      </c>
    </row>
    <row r="92" spans="1:12" s="2" customFormat="1" ht="15" hidden="1">
      <c r="A92" s="49" t="s">
        <v>87</v>
      </c>
      <c r="B92" s="79">
        <v>0</v>
      </c>
      <c r="C92" s="31"/>
      <c r="D92" s="34" t="e">
        <f t="shared" si="8"/>
        <v>#DIV/0!</v>
      </c>
      <c r="E92" s="39"/>
      <c r="F92" s="54">
        <f t="shared" si="11"/>
        <v>0</v>
      </c>
      <c r="G92" s="31"/>
      <c r="H92" s="39"/>
      <c r="I92" s="89">
        <f t="shared" si="9"/>
        <v>0</v>
      </c>
      <c r="J92" s="31">
        <f t="shared" si="12"/>
      </c>
      <c r="K92" s="39">
        <f t="shared" si="13"/>
      </c>
      <c r="L92" s="58" t="e">
        <f t="shared" si="10"/>
        <v>#VALUE!</v>
      </c>
    </row>
    <row r="93" spans="1:12" s="15" customFormat="1" ht="15.75">
      <c r="A93" s="48" t="s">
        <v>53</v>
      </c>
      <c r="B93" s="78">
        <v>14.3</v>
      </c>
      <c r="C93" s="175">
        <f>SUM(C94:C103)-C99</f>
        <v>0.032</v>
      </c>
      <c r="D93" s="33">
        <f t="shared" si="8"/>
        <v>0.22377622377622378</v>
      </c>
      <c r="E93" s="38">
        <v>0.001</v>
      </c>
      <c r="F93" s="143">
        <f t="shared" si="11"/>
        <v>0.031</v>
      </c>
      <c r="G93" s="30">
        <f>SUM(G94:G103)-G99</f>
        <v>0.571</v>
      </c>
      <c r="H93" s="38">
        <v>0.015</v>
      </c>
      <c r="I93" s="87">
        <f t="shared" si="9"/>
        <v>0.5559999999999999</v>
      </c>
      <c r="J93" s="30">
        <f t="shared" si="12"/>
        <v>178.43749999999997</v>
      </c>
      <c r="K93" s="38">
        <f t="shared" si="13"/>
        <v>150</v>
      </c>
      <c r="L93" s="133">
        <f t="shared" si="10"/>
        <v>28.43749999999997</v>
      </c>
    </row>
    <row r="94" spans="1:12" s="2" customFormat="1" ht="15" hidden="1">
      <c r="A94" s="49" t="s">
        <v>88</v>
      </c>
      <c r="B94" s="79">
        <v>2.73</v>
      </c>
      <c r="C94" s="31"/>
      <c r="D94" s="34">
        <f t="shared" si="8"/>
        <v>0</v>
      </c>
      <c r="E94" s="39"/>
      <c r="F94" s="144">
        <f t="shared" si="11"/>
        <v>0</v>
      </c>
      <c r="G94" s="31"/>
      <c r="H94" s="39"/>
      <c r="I94" s="89">
        <f t="shared" si="9"/>
        <v>0</v>
      </c>
      <c r="J94" s="31">
        <f t="shared" si="12"/>
      </c>
      <c r="K94" s="39">
        <f t="shared" si="13"/>
      </c>
      <c r="L94" s="132" t="e">
        <f t="shared" si="10"/>
        <v>#VALUE!</v>
      </c>
    </row>
    <row r="95" spans="1:12" s="2" customFormat="1" ht="15">
      <c r="A95" s="50" t="s">
        <v>54</v>
      </c>
      <c r="B95" s="90">
        <v>4.52</v>
      </c>
      <c r="C95" s="131">
        <v>0.032</v>
      </c>
      <c r="D95" s="91">
        <f t="shared" si="8"/>
        <v>0.7079646017699116</v>
      </c>
      <c r="E95" s="42">
        <v>0.001</v>
      </c>
      <c r="F95" s="176">
        <f t="shared" si="11"/>
        <v>0.031</v>
      </c>
      <c r="G95" s="40">
        <v>0.571</v>
      </c>
      <c r="H95" s="42">
        <v>0.015</v>
      </c>
      <c r="I95" s="93">
        <f t="shared" si="9"/>
        <v>0.5559999999999999</v>
      </c>
      <c r="J95" s="40">
        <f t="shared" si="12"/>
        <v>178.43749999999997</v>
      </c>
      <c r="K95" s="42">
        <f t="shared" si="13"/>
        <v>150</v>
      </c>
      <c r="L95" s="134">
        <f t="shared" si="10"/>
        <v>28.43749999999997</v>
      </c>
    </row>
    <row r="96" spans="1:12" s="2" customFormat="1" ht="15" hidden="1">
      <c r="A96" s="125" t="s">
        <v>55</v>
      </c>
      <c r="B96" s="118">
        <v>0.9099999999999999</v>
      </c>
      <c r="C96" s="119"/>
      <c r="D96" s="126">
        <f t="shared" si="8"/>
        <v>0</v>
      </c>
      <c r="E96" s="121"/>
      <c r="F96" s="130">
        <f t="shared" si="11"/>
        <v>0</v>
      </c>
      <c r="G96" s="119"/>
      <c r="H96" s="121"/>
      <c r="I96" s="128">
        <f t="shared" si="9"/>
        <v>0</v>
      </c>
      <c r="J96" s="119">
        <f t="shared" si="12"/>
      </c>
      <c r="K96" s="121">
        <f t="shared" si="13"/>
      </c>
      <c r="L96" s="109" t="e">
        <f t="shared" si="10"/>
        <v>#VALUE!</v>
      </c>
    </row>
    <row r="97" spans="1:12" s="2" customFormat="1" ht="15" hidden="1">
      <c r="A97" s="49" t="s">
        <v>56</v>
      </c>
      <c r="B97" s="79">
        <v>2.38</v>
      </c>
      <c r="C97" s="31"/>
      <c r="D97" s="34">
        <f t="shared" si="8"/>
        <v>0</v>
      </c>
      <c r="E97" s="39"/>
      <c r="F97" s="54">
        <f t="shared" si="11"/>
        <v>0</v>
      </c>
      <c r="G97" s="31"/>
      <c r="H97" s="39"/>
      <c r="I97" s="89">
        <f t="shared" si="9"/>
        <v>0</v>
      </c>
      <c r="J97" s="31">
        <f t="shared" si="12"/>
      </c>
      <c r="K97" s="39">
        <f t="shared" si="13"/>
      </c>
      <c r="L97" s="58" t="e">
        <f t="shared" si="10"/>
        <v>#VALUE!</v>
      </c>
    </row>
    <row r="98" spans="1:12" s="2" customFormat="1" ht="15" hidden="1">
      <c r="A98" s="49" t="s">
        <v>57</v>
      </c>
      <c r="B98" s="79">
        <v>0.8799999999999999</v>
      </c>
      <c r="C98" s="31"/>
      <c r="D98" s="34">
        <f t="shared" si="8"/>
        <v>0</v>
      </c>
      <c r="E98" s="39"/>
      <c r="F98" s="54">
        <f t="shared" si="11"/>
        <v>0</v>
      </c>
      <c r="G98" s="31"/>
      <c r="H98" s="39"/>
      <c r="I98" s="89">
        <f t="shared" si="9"/>
        <v>0</v>
      </c>
      <c r="J98" s="31">
        <f t="shared" si="12"/>
      </c>
      <c r="K98" s="39">
        <f t="shared" si="13"/>
      </c>
      <c r="L98" s="58" t="e">
        <f t="shared" si="10"/>
        <v>#VALUE!</v>
      </c>
    </row>
    <row r="99" spans="1:12" s="2" customFormat="1" ht="15" hidden="1">
      <c r="A99" s="49" t="s">
        <v>89</v>
      </c>
      <c r="B99" s="79">
        <v>0</v>
      </c>
      <c r="C99" s="31"/>
      <c r="D99" s="34" t="e">
        <f t="shared" si="8"/>
        <v>#DIV/0!</v>
      </c>
      <c r="E99" s="39"/>
      <c r="F99" s="54">
        <f t="shared" si="11"/>
        <v>0</v>
      </c>
      <c r="G99" s="31"/>
      <c r="H99" s="39"/>
      <c r="I99" s="89">
        <f t="shared" si="9"/>
        <v>0</v>
      </c>
      <c r="J99" s="31">
        <f t="shared" si="12"/>
      </c>
      <c r="K99" s="39">
        <f t="shared" si="13"/>
      </c>
      <c r="L99" s="58" t="e">
        <f t="shared" si="10"/>
        <v>#VALUE!</v>
      </c>
    </row>
    <row r="100" spans="1:12" s="2" customFormat="1" ht="15" hidden="1">
      <c r="A100" s="49" t="s">
        <v>58</v>
      </c>
      <c r="B100" s="79">
        <v>0.46</v>
      </c>
      <c r="C100" s="31"/>
      <c r="D100" s="34">
        <f t="shared" si="8"/>
        <v>0</v>
      </c>
      <c r="E100" s="39"/>
      <c r="F100" s="54">
        <f t="shared" si="11"/>
        <v>0</v>
      </c>
      <c r="G100" s="31"/>
      <c r="H100" s="39"/>
      <c r="I100" s="89">
        <f t="shared" si="9"/>
        <v>0</v>
      </c>
      <c r="J100" s="31">
        <f t="shared" si="12"/>
      </c>
      <c r="K100" s="39">
        <f t="shared" si="13"/>
      </c>
      <c r="L100" s="58" t="e">
        <f t="shared" si="10"/>
        <v>#VALUE!</v>
      </c>
    </row>
    <row r="101" spans="1:12" s="2" customFormat="1" ht="15" hidden="1">
      <c r="A101" s="49" t="s">
        <v>59</v>
      </c>
      <c r="B101" s="79">
        <v>2.01</v>
      </c>
      <c r="C101" s="31"/>
      <c r="D101" s="34">
        <f t="shared" si="8"/>
        <v>0</v>
      </c>
      <c r="E101" s="39"/>
      <c r="F101" s="54">
        <f t="shared" si="11"/>
        <v>0</v>
      </c>
      <c r="G101" s="31"/>
      <c r="H101" s="39"/>
      <c r="I101" s="89">
        <f t="shared" si="9"/>
        <v>0</v>
      </c>
      <c r="J101" s="31">
        <f t="shared" si="12"/>
      </c>
      <c r="K101" s="39">
        <f t="shared" si="13"/>
      </c>
      <c r="L101" s="58" t="e">
        <f t="shared" si="10"/>
        <v>#VALUE!</v>
      </c>
    </row>
    <row r="102" spans="1:12" s="2" customFormat="1" ht="15" hidden="1">
      <c r="A102" s="49" t="s">
        <v>90</v>
      </c>
      <c r="B102" s="79">
        <v>0.41</v>
      </c>
      <c r="C102" s="31"/>
      <c r="D102" s="34">
        <f t="shared" si="8"/>
        <v>0</v>
      </c>
      <c r="E102" s="39"/>
      <c r="F102" s="54">
        <f t="shared" si="11"/>
        <v>0</v>
      </c>
      <c r="G102" s="31"/>
      <c r="H102" s="39"/>
      <c r="I102" s="89">
        <f t="shared" si="9"/>
        <v>0</v>
      </c>
      <c r="J102" s="31">
        <f t="shared" si="12"/>
      </c>
      <c r="K102" s="39">
        <f t="shared" si="13"/>
      </c>
      <c r="L102" s="58" t="e">
        <f t="shared" si="10"/>
        <v>#VALUE!</v>
      </c>
    </row>
    <row r="103" spans="1:12" s="2" customFormat="1" ht="15" hidden="1">
      <c r="A103" s="50" t="s">
        <v>91</v>
      </c>
      <c r="B103" s="90">
        <v>999999999</v>
      </c>
      <c r="C103" s="40"/>
      <c r="D103" s="91">
        <f t="shared" si="8"/>
        <v>0</v>
      </c>
      <c r="E103" s="42"/>
      <c r="F103" s="112">
        <f t="shared" si="11"/>
        <v>0</v>
      </c>
      <c r="G103" s="40"/>
      <c r="H103" s="42"/>
      <c r="I103" s="93">
        <f t="shared" si="9"/>
        <v>0</v>
      </c>
      <c r="J103" s="40">
        <f t="shared" si="12"/>
      </c>
      <c r="K103" s="42">
        <f t="shared" si="13"/>
      </c>
      <c r="L103" s="110" t="e">
        <f t="shared" si="10"/>
        <v>#VALUE!</v>
      </c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 t="s">
        <v>119</v>
      </c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85"/>
      <c r="C149" s="185"/>
      <c r="D149" s="185"/>
    </row>
    <row r="150" spans="1:2" s="8" customFormat="1" ht="15.75">
      <c r="A150" s="21"/>
      <c r="B150" s="6"/>
    </row>
    <row r="151" spans="1:4" s="8" customFormat="1" ht="15">
      <c r="A151" s="6"/>
      <c r="B151" s="185"/>
      <c r="C151" s="185"/>
      <c r="D151" s="18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1" sqref="A111"/>
    </sheetView>
  </sheetViews>
  <sheetFormatPr defaultColWidth="9.00390625" defaultRowHeight="12.75"/>
  <cols>
    <col min="1" max="1" width="33.00390625" style="9" customWidth="1"/>
    <col min="2" max="2" width="15.25390625" style="9" customWidth="1"/>
    <col min="3" max="3" width="10.75390625" style="9" customWidth="1"/>
    <col min="4" max="4" width="12.3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11.625" style="9" customWidth="1"/>
    <col min="14" max="14" width="11.125" style="9" hidden="1" customWidth="1"/>
    <col min="15" max="16384" width="9.125" style="9" customWidth="1"/>
  </cols>
  <sheetData>
    <row r="1" spans="1:12" ht="16.5" customHeight="1">
      <c r="A1" s="191" t="s">
        <v>110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6.5" customHeight="1">
      <c r="A2" s="11" t="str">
        <f>зерноск!A2</f>
        <v>по состоянию на 26 июля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8.5" customHeight="1">
      <c r="A4" s="187" t="s">
        <v>1</v>
      </c>
      <c r="B4" s="187" t="s">
        <v>121</v>
      </c>
      <c r="C4" s="187" t="s">
        <v>113</v>
      </c>
      <c r="D4" s="187"/>
      <c r="E4" s="189"/>
      <c r="F4" s="189"/>
      <c r="G4" s="187" t="s">
        <v>114</v>
      </c>
      <c r="H4" s="189"/>
      <c r="I4" s="189"/>
      <c r="J4" s="190" t="s">
        <v>0</v>
      </c>
      <c r="K4" s="190"/>
      <c r="L4" s="190"/>
    </row>
    <row r="5" spans="1:12" s="10" customFormat="1" ht="51.75" customHeight="1">
      <c r="A5" s="188"/>
      <c r="B5" s="187"/>
      <c r="C5" s="1" t="s">
        <v>105</v>
      </c>
      <c r="D5" s="65" t="s">
        <v>122</v>
      </c>
      <c r="E5" s="1" t="s">
        <v>102</v>
      </c>
      <c r="F5" s="97" t="s">
        <v>106</v>
      </c>
      <c r="G5" s="1" t="s">
        <v>105</v>
      </c>
      <c r="H5" s="1" t="s">
        <v>102</v>
      </c>
      <c r="I5" s="1" t="s">
        <v>106</v>
      </c>
      <c r="J5" s="1" t="s">
        <v>105</v>
      </c>
      <c r="K5" s="1" t="s">
        <v>102</v>
      </c>
      <c r="L5" s="1" t="s">
        <v>106</v>
      </c>
    </row>
    <row r="6" spans="1:12" s="14" customFormat="1" ht="15.75">
      <c r="A6" s="44" t="s">
        <v>2</v>
      </c>
      <c r="B6" s="81">
        <v>173.5</v>
      </c>
      <c r="C6" s="26">
        <f>C7+C26+C37+C46+C54+C69+C76+C93</f>
        <v>27.730700000000002</v>
      </c>
      <c r="D6" s="32">
        <f>C6/B6*100</f>
        <v>15.983112391930836</v>
      </c>
      <c r="E6" s="32">
        <v>19.432000000000002</v>
      </c>
      <c r="F6" s="51">
        <f aca="true" t="shared" si="0" ref="F6:F71">C6-E6</f>
        <v>8.2987</v>
      </c>
      <c r="G6" s="26">
        <f>G7+G26+G37+G46+G54+G69+G76+G93</f>
        <v>368.269</v>
      </c>
      <c r="H6" s="32">
        <v>222.715</v>
      </c>
      <c r="I6" s="51">
        <f>G6-H6</f>
        <v>145.554</v>
      </c>
      <c r="J6" s="64">
        <f>G6/C6*10</f>
        <v>132.80191268161278</v>
      </c>
      <c r="K6" s="32">
        <f>H6/E6*10</f>
        <v>114.61249485384931</v>
      </c>
      <c r="L6" s="99">
        <f>J6-K6</f>
        <v>18.189417827763464</v>
      </c>
    </row>
    <row r="7" spans="1:12" s="15" customFormat="1" ht="15.75">
      <c r="A7" s="45" t="s">
        <v>3</v>
      </c>
      <c r="B7" s="82">
        <v>21.71</v>
      </c>
      <c r="C7" s="27">
        <f>SUM(C8:C24)</f>
        <v>0.4027</v>
      </c>
      <c r="D7" s="33">
        <f aca="true" t="shared" si="1" ref="D7:D36">C7/B7*100</f>
        <v>1.8549055734684479</v>
      </c>
      <c r="E7" s="33">
        <v>1.372</v>
      </c>
      <c r="F7" s="52">
        <f t="shared" si="0"/>
        <v>-0.9693</v>
      </c>
      <c r="G7" s="27">
        <f>SUM(G8:G24)</f>
        <v>3.87</v>
      </c>
      <c r="H7" s="33">
        <v>9.548</v>
      </c>
      <c r="I7" s="52">
        <f aca="true" t="shared" si="2" ref="I7:I70">G7-H7</f>
        <v>-5.678</v>
      </c>
      <c r="J7" s="30">
        <f>IF(C7&gt;0,G7/C7*10,"")</f>
        <v>96.10131611621554</v>
      </c>
      <c r="K7" s="38">
        <f>IF(E7&gt;0,H7/E7*10,"")</f>
        <v>69.59183673469387</v>
      </c>
      <c r="L7" s="57">
        <f aca="true" t="shared" si="3" ref="L7:L70">J7-K7</f>
        <v>26.509479381521672</v>
      </c>
    </row>
    <row r="8" spans="1:12" s="2" customFormat="1" ht="15">
      <c r="A8" s="46" t="s">
        <v>4</v>
      </c>
      <c r="B8" s="83">
        <v>3.25</v>
      </c>
      <c r="C8" s="31">
        <v>0.3</v>
      </c>
      <c r="D8" s="39">
        <f t="shared" si="1"/>
        <v>9.23076923076923</v>
      </c>
      <c r="E8" s="39">
        <v>1.062</v>
      </c>
      <c r="F8" s="58">
        <f t="shared" si="0"/>
        <v>-0.762</v>
      </c>
      <c r="G8" s="31">
        <v>1.85</v>
      </c>
      <c r="H8" s="39">
        <v>8.438</v>
      </c>
      <c r="I8" s="58">
        <f t="shared" si="2"/>
        <v>-6.588000000000001</v>
      </c>
      <c r="J8" s="31">
        <f aca="true" t="shared" si="4" ref="J8:J71">IF(C8&gt;0,G8/C8*10,"")</f>
        <v>61.66666666666667</v>
      </c>
      <c r="K8" s="39">
        <f aca="true" t="shared" si="5" ref="K8:K71">IF(E8&gt;0,H8/E8*10,"")</f>
        <v>79.45386064030133</v>
      </c>
      <c r="L8" s="58">
        <f t="shared" si="3"/>
        <v>-17.787193973634658</v>
      </c>
    </row>
    <row r="9" spans="1:12" s="2" customFormat="1" ht="15">
      <c r="A9" s="46" t="s">
        <v>5</v>
      </c>
      <c r="B9" s="83">
        <v>1.13</v>
      </c>
      <c r="C9" s="184">
        <v>0.0007</v>
      </c>
      <c r="D9" s="39">
        <f t="shared" si="1"/>
        <v>0.06194690265486726</v>
      </c>
      <c r="E9" s="39"/>
      <c r="F9" s="58">
        <f t="shared" si="0"/>
        <v>0.0007</v>
      </c>
      <c r="G9" s="145">
        <v>0.02</v>
      </c>
      <c r="H9" s="39"/>
      <c r="I9" s="58">
        <f t="shared" si="2"/>
        <v>0.02</v>
      </c>
      <c r="J9" s="31">
        <f t="shared" si="4"/>
        <v>285.7142857142857</v>
      </c>
      <c r="K9" s="39">
        <f t="shared" si="5"/>
      </c>
      <c r="L9" s="132" t="e">
        <f t="shared" si="3"/>
        <v>#VALUE!</v>
      </c>
    </row>
    <row r="10" spans="1:12" s="2" customFormat="1" ht="15" hidden="1">
      <c r="A10" s="46" t="s">
        <v>6</v>
      </c>
      <c r="B10" s="83">
        <v>1.01</v>
      </c>
      <c r="C10" s="31"/>
      <c r="D10" s="39">
        <f t="shared" si="1"/>
        <v>0</v>
      </c>
      <c r="E10" s="39"/>
      <c r="F10" s="58">
        <f t="shared" si="0"/>
        <v>0</v>
      </c>
      <c r="G10" s="31"/>
      <c r="H10" s="39"/>
      <c r="I10" s="58">
        <f t="shared" si="2"/>
        <v>0</v>
      </c>
      <c r="J10" s="31">
        <f t="shared" si="4"/>
      </c>
      <c r="K10" s="39">
        <f t="shared" si="5"/>
      </c>
      <c r="L10" s="58" t="e">
        <f t="shared" si="3"/>
        <v>#VALUE!</v>
      </c>
    </row>
    <row r="11" spans="1:12" s="2" customFormat="1" ht="15">
      <c r="A11" s="46" t="s">
        <v>7</v>
      </c>
      <c r="B11" s="83">
        <v>2.58</v>
      </c>
      <c r="C11" s="31">
        <v>0.082</v>
      </c>
      <c r="D11" s="39">
        <f t="shared" si="1"/>
        <v>3.1782945736434107</v>
      </c>
      <c r="E11" s="39">
        <v>0.08</v>
      </c>
      <c r="F11" s="58">
        <f t="shared" si="0"/>
        <v>0.0020000000000000018</v>
      </c>
      <c r="G11" s="31">
        <v>1.83</v>
      </c>
      <c r="H11" s="39">
        <v>0.6</v>
      </c>
      <c r="I11" s="58">
        <f t="shared" si="2"/>
        <v>1.23</v>
      </c>
      <c r="J11" s="31">
        <f t="shared" si="4"/>
        <v>223.17073170731706</v>
      </c>
      <c r="K11" s="39">
        <f t="shared" si="5"/>
        <v>75</v>
      </c>
      <c r="L11" s="132">
        <f t="shared" si="3"/>
        <v>148.17073170731706</v>
      </c>
    </row>
    <row r="12" spans="1:12" s="2" customFormat="1" ht="15" hidden="1">
      <c r="A12" s="46" t="s">
        <v>8</v>
      </c>
      <c r="B12" s="83">
        <v>0.34</v>
      </c>
      <c r="C12" s="31"/>
      <c r="D12" s="39">
        <f t="shared" si="1"/>
        <v>0</v>
      </c>
      <c r="E12" s="39"/>
      <c r="F12" s="58">
        <f t="shared" si="0"/>
        <v>0</v>
      </c>
      <c r="G12" s="31"/>
      <c r="H12" s="39"/>
      <c r="I12" s="58">
        <f t="shared" si="2"/>
        <v>0</v>
      </c>
      <c r="J12" s="31">
        <f t="shared" si="4"/>
      </c>
      <c r="K12" s="39">
        <f t="shared" si="5"/>
      </c>
      <c r="L12" s="58" t="e">
        <f t="shared" si="3"/>
        <v>#VALUE!</v>
      </c>
    </row>
    <row r="13" spans="1:14" s="2" customFormat="1" ht="15">
      <c r="A13" s="46" t="s">
        <v>9</v>
      </c>
      <c r="B13" s="83">
        <v>0.47000000000000003</v>
      </c>
      <c r="C13" s="145">
        <v>0.02</v>
      </c>
      <c r="D13" s="39">
        <f t="shared" si="1"/>
        <v>4.25531914893617</v>
      </c>
      <c r="E13" s="39"/>
      <c r="F13" s="146">
        <f t="shared" si="0"/>
        <v>0.02</v>
      </c>
      <c r="G13" s="31">
        <v>0.17</v>
      </c>
      <c r="H13" s="39"/>
      <c r="I13" s="58">
        <f t="shared" si="2"/>
        <v>0.17</v>
      </c>
      <c r="J13" s="31">
        <f t="shared" si="4"/>
        <v>85</v>
      </c>
      <c r="K13" s="39">
        <f t="shared" si="5"/>
      </c>
      <c r="L13" s="132" t="e">
        <f t="shared" si="3"/>
        <v>#VALUE!</v>
      </c>
      <c r="M13" s="24"/>
      <c r="N13" s="24"/>
    </row>
    <row r="14" spans="1:12" s="2" customFormat="1" ht="15" hidden="1">
      <c r="A14" s="46" t="s">
        <v>10</v>
      </c>
      <c r="B14" s="83">
        <v>0.36</v>
      </c>
      <c r="C14" s="31"/>
      <c r="D14" s="39">
        <f t="shared" si="1"/>
        <v>0</v>
      </c>
      <c r="E14" s="39"/>
      <c r="F14" s="58">
        <f t="shared" si="0"/>
        <v>0</v>
      </c>
      <c r="G14" s="31"/>
      <c r="H14" s="39"/>
      <c r="I14" s="58">
        <f t="shared" si="2"/>
        <v>0</v>
      </c>
      <c r="J14" s="31">
        <f t="shared" si="4"/>
      </c>
      <c r="K14" s="39">
        <f t="shared" si="5"/>
      </c>
      <c r="L14" s="58" t="e">
        <f t="shared" si="3"/>
        <v>#VALUE!</v>
      </c>
    </row>
    <row r="15" spans="1:12" s="2" customFormat="1" ht="15" hidden="1">
      <c r="A15" s="46" t="s">
        <v>11</v>
      </c>
      <c r="B15" s="83">
        <v>0.32</v>
      </c>
      <c r="C15" s="31"/>
      <c r="D15" s="39">
        <f t="shared" si="1"/>
        <v>0</v>
      </c>
      <c r="E15" s="39"/>
      <c r="F15" s="58">
        <f t="shared" si="0"/>
        <v>0</v>
      </c>
      <c r="G15" s="31"/>
      <c r="H15" s="39"/>
      <c r="I15" s="58">
        <f t="shared" si="2"/>
        <v>0</v>
      </c>
      <c r="J15" s="31">
        <f t="shared" si="4"/>
      </c>
      <c r="K15" s="39">
        <f t="shared" si="5"/>
      </c>
      <c r="L15" s="58" t="e">
        <f t="shared" si="3"/>
        <v>#VALUE!</v>
      </c>
    </row>
    <row r="16" spans="1:12" s="2" customFormat="1" ht="15" hidden="1">
      <c r="A16" s="46" t="s">
        <v>12</v>
      </c>
      <c r="B16" s="83">
        <v>0.66</v>
      </c>
      <c r="C16" s="31"/>
      <c r="D16" s="39">
        <f t="shared" si="1"/>
        <v>0</v>
      </c>
      <c r="E16" s="39"/>
      <c r="F16" s="58">
        <f t="shared" si="0"/>
        <v>0</v>
      </c>
      <c r="G16" s="31"/>
      <c r="H16" s="39"/>
      <c r="I16" s="58">
        <f t="shared" si="2"/>
        <v>0</v>
      </c>
      <c r="J16" s="31">
        <f t="shared" si="4"/>
      </c>
      <c r="K16" s="39">
        <f t="shared" si="5"/>
      </c>
      <c r="L16" s="58" t="e">
        <f t="shared" si="3"/>
        <v>#VALUE!</v>
      </c>
    </row>
    <row r="17" spans="1:12" s="2" customFormat="1" ht="15" hidden="1">
      <c r="A17" s="46" t="s">
        <v>92</v>
      </c>
      <c r="B17" s="83">
        <v>6.69</v>
      </c>
      <c r="C17" s="31"/>
      <c r="D17" s="39">
        <f t="shared" si="1"/>
        <v>0</v>
      </c>
      <c r="E17" s="39"/>
      <c r="F17" s="58">
        <f t="shared" si="0"/>
        <v>0</v>
      </c>
      <c r="G17" s="31"/>
      <c r="H17" s="39"/>
      <c r="I17" s="58">
        <f t="shared" si="2"/>
        <v>0</v>
      </c>
      <c r="J17" s="31">
        <f t="shared" si="4"/>
      </c>
      <c r="K17" s="39">
        <f t="shared" si="5"/>
      </c>
      <c r="L17" s="58" t="e">
        <f t="shared" si="3"/>
        <v>#VALUE!</v>
      </c>
    </row>
    <row r="18" spans="1:12" s="2" customFormat="1" ht="15" hidden="1">
      <c r="A18" s="46" t="s">
        <v>13</v>
      </c>
      <c r="B18" s="83">
        <v>0.03999999999999917</v>
      </c>
      <c r="C18" s="31"/>
      <c r="D18" s="39">
        <f t="shared" si="1"/>
        <v>0</v>
      </c>
      <c r="E18" s="39">
        <v>0.23</v>
      </c>
      <c r="F18" s="58">
        <f t="shared" si="0"/>
        <v>-0.23</v>
      </c>
      <c r="G18" s="31"/>
      <c r="H18" s="39">
        <v>0.51</v>
      </c>
      <c r="I18" s="58">
        <f t="shared" si="2"/>
        <v>-0.51</v>
      </c>
      <c r="J18" s="31">
        <f t="shared" si="4"/>
      </c>
      <c r="K18" s="39">
        <f t="shared" si="5"/>
        <v>22.17391304347826</v>
      </c>
      <c r="L18" s="58" t="e">
        <f t="shared" si="3"/>
        <v>#VALUE!</v>
      </c>
    </row>
    <row r="19" spans="1:12" s="2" customFormat="1" ht="15" hidden="1">
      <c r="A19" s="46" t="s">
        <v>14</v>
      </c>
      <c r="B19" s="83">
        <v>0.9400000000000001</v>
      </c>
      <c r="C19" s="31"/>
      <c r="D19" s="39">
        <f t="shared" si="1"/>
        <v>0</v>
      </c>
      <c r="E19" s="39"/>
      <c r="F19" s="58">
        <f t="shared" si="0"/>
        <v>0</v>
      </c>
      <c r="G19" s="31"/>
      <c r="H19" s="39"/>
      <c r="I19" s="58">
        <f t="shared" si="2"/>
        <v>0</v>
      </c>
      <c r="J19" s="31">
        <f t="shared" si="4"/>
      </c>
      <c r="K19" s="39">
        <f t="shared" si="5"/>
      </c>
      <c r="L19" s="58" t="e">
        <f t="shared" si="3"/>
        <v>#VALUE!</v>
      </c>
    </row>
    <row r="20" spans="1:12" s="2" customFormat="1" ht="15" hidden="1">
      <c r="A20" s="46" t="s">
        <v>15</v>
      </c>
      <c r="B20" s="83">
        <v>0.42000000000000004</v>
      </c>
      <c r="C20" s="31"/>
      <c r="D20" s="39">
        <f t="shared" si="1"/>
        <v>0</v>
      </c>
      <c r="E20" s="39"/>
      <c r="F20" s="58">
        <f t="shared" si="0"/>
        <v>0</v>
      </c>
      <c r="G20" s="31"/>
      <c r="H20" s="39"/>
      <c r="I20" s="58">
        <f t="shared" si="2"/>
        <v>0</v>
      </c>
      <c r="J20" s="31">
        <f t="shared" si="4"/>
      </c>
      <c r="K20" s="39">
        <f t="shared" si="5"/>
      </c>
      <c r="L20" s="58" t="e">
        <f t="shared" si="3"/>
        <v>#VALUE!</v>
      </c>
    </row>
    <row r="21" spans="1:12" s="2" customFormat="1" ht="15" hidden="1">
      <c r="A21" s="46" t="s">
        <v>16</v>
      </c>
      <c r="B21" s="83">
        <v>0.21</v>
      </c>
      <c r="C21" s="31"/>
      <c r="D21" s="39">
        <f t="shared" si="1"/>
        <v>0</v>
      </c>
      <c r="E21" s="39"/>
      <c r="F21" s="58">
        <f t="shared" si="0"/>
        <v>0</v>
      </c>
      <c r="G21" s="31"/>
      <c r="H21" s="39"/>
      <c r="I21" s="58">
        <f t="shared" si="2"/>
        <v>0</v>
      </c>
      <c r="J21" s="31">
        <f t="shared" si="4"/>
      </c>
      <c r="K21" s="39">
        <f t="shared" si="5"/>
      </c>
      <c r="L21" s="58" t="e">
        <f t="shared" si="3"/>
        <v>#VALUE!</v>
      </c>
    </row>
    <row r="22" spans="1:12" s="2" customFormat="1" ht="15" hidden="1">
      <c r="A22" s="46" t="s">
        <v>17</v>
      </c>
      <c r="B22" s="83">
        <v>0.43</v>
      </c>
      <c r="C22" s="31"/>
      <c r="D22" s="39">
        <f t="shared" si="1"/>
        <v>0</v>
      </c>
      <c r="E22" s="39"/>
      <c r="F22" s="58">
        <f t="shared" si="0"/>
        <v>0</v>
      </c>
      <c r="G22" s="31"/>
      <c r="H22" s="39"/>
      <c r="I22" s="58">
        <f t="shared" si="2"/>
        <v>0</v>
      </c>
      <c r="J22" s="31">
        <f t="shared" si="4"/>
      </c>
      <c r="K22" s="39">
        <f t="shared" si="5"/>
      </c>
      <c r="L22" s="58" t="e">
        <f t="shared" si="3"/>
        <v>#VALUE!</v>
      </c>
    </row>
    <row r="23" spans="1:12" s="2" customFormat="1" ht="15" hidden="1">
      <c r="A23" s="46" t="s">
        <v>18</v>
      </c>
      <c r="B23" s="83">
        <v>1.72</v>
      </c>
      <c r="C23" s="31"/>
      <c r="D23" s="39">
        <f t="shared" si="1"/>
        <v>0</v>
      </c>
      <c r="E23" s="39"/>
      <c r="F23" s="58">
        <f t="shared" si="0"/>
        <v>0</v>
      </c>
      <c r="G23" s="31"/>
      <c r="H23" s="39"/>
      <c r="I23" s="58">
        <f t="shared" si="2"/>
        <v>0</v>
      </c>
      <c r="J23" s="31">
        <f t="shared" si="4"/>
      </c>
      <c r="K23" s="39">
        <f t="shared" si="5"/>
      </c>
      <c r="L23" s="58" t="e">
        <f t="shared" si="3"/>
        <v>#VALUE!</v>
      </c>
    </row>
    <row r="24" spans="1:12" s="2" customFormat="1" ht="15" hidden="1">
      <c r="A24" s="46" t="s">
        <v>19</v>
      </c>
      <c r="B24" s="83">
        <v>1.1199999999999999</v>
      </c>
      <c r="C24" s="31"/>
      <c r="D24" s="39">
        <f t="shared" si="1"/>
        <v>0</v>
      </c>
      <c r="E24" s="39"/>
      <c r="F24" s="58">
        <f t="shared" si="0"/>
        <v>0</v>
      </c>
      <c r="G24" s="31"/>
      <c r="H24" s="39"/>
      <c r="I24" s="58">
        <f t="shared" si="2"/>
        <v>0</v>
      </c>
      <c r="J24" s="31">
        <f t="shared" si="4"/>
      </c>
      <c r="K24" s="39">
        <f t="shared" si="5"/>
      </c>
      <c r="L24" s="58" t="e">
        <f t="shared" si="3"/>
        <v>#VALUE!</v>
      </c>
    </row>
    <row r="25" spans="1:12" s="2" customFormat="1" ht="15" hidden="1">
      <c r="A25" s="46" t="s">
        <v>107</v>
      </c>
      <c r="B25" s="83">
        <v>0.01</v>
      </c>
      <c r="C25" s="31"/>
      <c r="D25" s="39">
        <f t="shared" si="1"/>
        <v>0</v>
      </c>
      <c r="E25" s="39"/>
      <c r="F25" s="58"/>
      <c r="G25" s="31"/>
      <c r="H25" s="39"/>
      <c r="I25" s="58"/>
      <c r="J25" s="31">
        <f t="shared" si="4"/>
      </c>
      <c r="K25" s="39">
        <f t="shared" si="5"/>
      </c>
      <c r="L25" s="58" t="e">
        <f t="shared" si="3"/>
        <v>#VALUE!</v>
      </c>
    </row>
    <row r="26" spans="1:12" s="15" customFormat="1" ht="15.75" hidden="1">
      <c r="A26" s="45" t="s">
        <v>20</v>
      </c>
      <c r="B26" s="82">
        <v>5.6</v>
      </c>
      <c r="C26" s="27">
        <f>SUM(C27:C36)-C30</f>
        <v>0</v>
      </c>
      <c r="D26" s="33">
        <f t="shared" si="1"/>
        <v>0</v>
      </c>
      <c r="E26" s="33">
        <v>0.1</v>
      </c>
      <c r="F26" s="52">
        <f t="shared" si="0"/>
        <v>-0.1</v>
      </c>
      <c r="G26" s="27">
        <f>SUM(G27:G36)-G30</f>
        <v>0</v>
      </c>
      <c r="H26" s="33">
        <v>0.7</v>
      </c>
      <c r="I26" s="52">
        <f t="shared" si="2"/>
        <v>-0.7</v>
      </c>
      <c r="J26" s="30">
        <f t="shared" si="4"/>
      </c>
      <c r="K26" s="38">
        <f t="shared" si="5"/>
        <v>69.99999999999999</v>
      </c>
      <c r="L26" s="57" t="e">
        <f t="shared" si="3"/>
        <v>#VALUE!</v>
      </c>
    </row>
    <row r="27" spans="1:12" s="2" customFormat="1" ht="15.75" hidden="1">
      <c r="A27" s="46" t="s">
        <v>61</v>
      </c>
      <c r="B27" s="83">
        <v>0.02</v>
      </c>
      <c r="C27" s="28"/>
      <c r="D27" s="33">
        <f t="shared" si="1"/>
        <v>0</v>
      </c>
      <c r="E27" s="34"/>
      <c r="F27" s="54">
        <f t="shared" si="0"/>
        <v>0</v>
      </c>
      <c r="G27" s="28"/>
      <c r="H27" s="34"/>
      <c r="I27" s="54">
        <f t="shared" si="2"/>
        <v>0</v>
      </c>
      <c r="J27" s="31">
        <f t="shared" si="4"/>
      </c>
      <c r="K27" s="39">
        <f t="shared" si="5"/>
      </c>
      <c r="L27" s="58" t="e">
        <f t="shared" si="3"/>
        <v>#VALUE!</v>
      </c>
    </row>
    <row r="28" spans="1:12" s="2" customFormat="1" ht="15.75" hidden="1">
      <c r="A28" s="46" t="s">
        <v>21</v>
      </c>
      <c r="B28" s="83">
        <v>0.04</v>
      </c>
      <c r="C28" s="28"/>
      <c r="D28" s="33">
        <f t="shared" si="1"/>
        <v>0</v>
      </c>
      <c r="E28" s="34"/>
      <c r="F28" s="54">
        <f t="shared" si="0"/>
        <v>0</v>
      </c>
      <c r="G28" s="28"/>
      <c r="H28" s="34"/>
      <c r="I28" s="54">
        <f t="shared" si="2"/>
        <v>0</v>
      </c>
      <c r="J28" s="31">
        <f t="shared" si="4"/>
      </c>
      <c r="K28" s="39">
        <f t="shared" si="5"/>
      </c>
      <c r="L28" s="58" t="e">
        <f t="shared" si="3"/>
        <v>#VALUE!</v>
      </c>
    </row>
    <row r="29" spans="1:12" s="2" customFormat="1" ht="15.75" hidden="1">
      <c r="A29" s="46" t="s">
        <v>22</v>
      </c>
      <c r="B29" s="83">
        <v>0.09</v>
      </c>
      <c r="C29" s="28"/>
      <c r="D29" s="33">
        <f t="shared" si="1"/>
        <v>0</v>
      </c>
      <c r="E29" s="34"/>
      <c r="F29" s="54">
        <f t="shared" si="0"/>
        <v>0</v>
      </c>
      <c r="G29" s="28"/>
      <c r="H29" s="34"/>
      <c r="I29" s="54">
        <f t="shared" si="2"/>
        <v>0</v>
      </c>
      <c r="J29" s="31">
        <f t="shared" si="4"/>
      </c>
      <c r="K29" s="39">
        <f t="shared" si="5"/>
      </c>
      <c r="L29" s="58" t="e">
        <f t="shared" si="3"/>
        <v>#VALUE!</v>
      </c>
    </row>
    <row r="30" spans="1:12" s="2" customFormat="1" ht="15.75" hidden="1">
      <c r="A30" s="46" t="s">
        <v>62</v>
      </c>
      <c r="B30" s="83">
        <v>0</v>
      </c>
      <c r="C30" s="28"/>
      <c r="D30" s="33" t="e">
        <f t="shared" si="1"/>
        <v>#DIV/0!</v>
      </c>
      <c r="E30" s="34"/>
      <c r="F30" s="54">
        <f t="shared" si="0"/>
        <v>0</v>
      </c>
      <c r="G30" s="28"/>
      <c r="H30" s="34"/>
      <c r="I30" s="54">
        <f t="shared" si="2"/>
        <v>0</v>
      </c>
      <c r="J30" s="31">
        <f t="shared" si="4"/>
      </c>
      <c r="K30" s="39">
        <f t="shared" si="5"/>
      </c>
      <c r="L30" s="58" t="e">
        <f t="shared" si="3"/>
        <v>#VALUE!</v>
      </c>
    </row>
    <row r="31" spans="1:12" s="2" customFormat="1" ht="15.75" hidden="1">
      <c r="A31" s="46" t="s">
        <v>23</v>
      </c>
      <c r="B31" s="83">
        <v>0.21</v>
      </c>
      <c r="C31" s="28"/>
      <c r="D31" s="33">
        <f t="shared" si="1"/>
        <v>0</v>
      </c>
      <c r="E31" s="34"/>
      <c r="F31" s="54">
        <f t="shared" si="0"/>
        <v>0</v>
      </c>
      <c r="G31" s="28"/>
      <c r="H31" s="34"/>
      <c r="I31" s="54">
        <f t="shared" si="2"/>
        <v>0</v>
      </c>
      <c r="J31" s="31">
        <f t="shared" si="4"/>
      </c>
      <c r="K31" s="39">
        <f t="shared" si="5"/>
      </c>
      <c r="L31" s="58" t="e">
        <f t="shared" si="3"/>
        <v>#VALUE!</v>
      </c>
    </row>
    <row r="32" spans="1:12" s="2" customFormat="1" ht="15.75" hidden="1">
      <c r="A32" s="46" t="s">
        <v>24</v>
      </c>
      <c r="B32" s="83">
        <v>1.07</v>
      </c>
      <c r="C32" s="28"/>
      <c r="D32" s="33">
        <f t="shared" si="1"/>
        <v>0</v>
      </c>
      <c r="E32" s="34">
        <v>0.1</v>
      </c>
      <c r="F32" s="54">
        <f t="shared" si="0"/>
        <v>-0.1</v>
      </c>
      <c r="G32" s="28"/>
      <c r="H32" s="34">
        <v>0.7</v>
      </c>
      <c r="I32" s="54">
        <f t="shared" si="2"/>
        <v>-0.7</v>
      </c>
      <c r="J32" s="31">
        <f t="shared" si="4"/>
      </c>
      <c r="K32" s="39">
        <f t="shared" si="5"/>
        <v>69.99999999999999</v>
      </c>
      <c r="L32" s="58" t="e">
        <f t="shared" si="3"/>
        <v>#VALUE!</v>
      </c>
    </row>
    <row r="33" spans="1:12" s="2" customFormat="1" ht="15.75" hidden="1">
      <c r="A33" s="46" t="s">
        <v>25</v>
      </c>
      <c r="B33" s="83">
        <v>1.91</v>
      </c>
      <c r="C33" s="28"/>
      <c r="D33" s="33">
        <f t="shared" si="1"/>
        <v>0</v>
      </c>
      <c r="E33" s="34"/>
      <c r="F33" s="54">
        <f t="shared" si="0"/>
        <v>0</v>
      </c>
      <c r="G33" s="28"/>
      <c r="H33" s="34"/>
      <c r="I33" s="54">
        <f t="shared" si="2"/>
        <v>0</v>
      </c>
      <c r="J33" s="31">
        <f t="shared" si="4"/>
      </c>
      <c r="K33" s="39">
        <f t="shared" si="5"/>
      </c>
      <c r="L33" s="58" t="e">
        <f t="shared" si="3"/>
        <v>#VALUE!</v>
      </c>
    </row>
    <row r="34" spans="1:12" s="2" customFormat="1" ht="15.75" hidden="1">
      <c r="A34" s="46" t="s">
        <v>26</v>
      </c>
      <c r="B34" s="83">
        <v>0</v>
      </c>
      <c r="C34" s="28"/>
      <c r="D34" s="33" t="e">
        <f t="shared" si="1"/>
        <v>#DIV/0!</v>
      </c>
      <c r="E34" s="34"/>
      <c r="F34" s="54">
        <f t="shared" si="0"/>
        <v>0</v>
      </c>
      <c r="G34" s="28"/>
      <c r="H34" s="34"/>
      <c r="I34" s="54">
        <f t="shared" si="2"/>
        <v>0</v>
      </c>
      <c r="J34" s="31">
        <f t="shared" si="4"/>
      </c>
      <c r="K34" s="39">
        <f t="shared" si="5"/>
      </c>
      <c r="L34" s="58" t="e">
        <f t="shared" si="3"/>
        <v>#VALUE!</v>
      </c>
    </row>
    <row r="35" spans="1:12" s="2" customFormat="1" ht="15.75" hidden="1">
      <c r="A35" s="46" t="s">
        <v>27</v>
      </c>
      <c r="B35" s="83">
        <v>1.72</v>
      </c>
      <c r="C35" s="28"/>
      <c r="D35" s="33">
        <f t="shared" si="1"/>
        <v>0</v>
      </c>
      <c r="E35" s="34"/>
      <c r="F35" s="54">
        <f t="shared" si="0"/>
        <v>0</v>
      </c>
      <c r="G35" s="28"/>
      <c r="H35" s="34"/>
      <c r="I35" s="54">
        <f t="shared" si="2"/>
        <v>0</v>
      </c>
      <c r="J35" s="31">
        <f t="shared" si="4"/>
      </c>
      <c r="K35" s="39">
        <f t="shared" si="5"/>
      </c>
      <c r="L35" s="58" t="e">
        <f t="shared" si="3"/>
        <v>#VALUE!</v>
      </c>
    </row>
    <row r="36" spans="1:12" s="2" customFormat="1" ht="15.75" hidden="1">
      <c r="A36" s="46" t="s">
        <v>28</v>
      </c>
      <c r="B36" s="83">
        <v>0.51</v>
      </c>
      <c r="C36" s="28"/>
      <c r="D36" s="33">
        <f t="shared" si="1"/>
        <v>0</v>
      </c>
      <c r="E36" s="34"/>
      <c r="F36" s="54">
        <f t="shared" si="0"/>
        <v>0</v>
      </c>
      <c r="G36" s="28"/>
      <c r="H36" s="34"/>
      <c r="I36" s="54">
        <f t="shared" si="2"/>
        <v>0</v>
      </c>
      <c r="J36" s="31">
        <f t="shared" si="4"/>
      </c>
      <c r="K36" s="39">
        <f t="shared" si="5"/>
      </c>
      <c r="L36" s="58" t="e">
        <f t="shared" si="3"/>
        <v>#VALUE!</v>
      </c>
    </row>
    <row r="37" spans="1:14" s="15" customFormat="1" ht="15.75">
      <c r="A37" s="45" t="s">
        <v>93</v>
      </c>
      <c r="B37" s="82">
        <v>72.38999999999999</v>
      </c>
      <c r="C37" s="27">
        <f>SUM(C38:C45)</f>
        <v>23.618000000000002</v>
      </c>
      <c r="D37" s="33">
        <f>C37/B37*100</f>
        <v>32.6260533222821</v>
      </c>
      <c r="E37" s="33">
        <v>14.809999999999999</v>
      </c>
      <c r="F37" s="52">
        <f t="shared" si="0"/>
        <v>8.808000000000003</v>
      </c>
      <c r="G37" s="27">
        <f>SUM(G38:G45)</f>
        <v>332.495</v>
      </c>
      <c r="H37" s="33">
        <v>187.06</v>
      </c>
      <c r="I37" s="52">
        <f>G37-H37</f>
        <v>145.435</v>
      </c>
      <c r="J37" s="30">
        <f t="shared" si="4"/>
        <v>140.78033703107798</v>
      </c>
      <c r="K37" s="38">
        <f t="shared" si="5"/>
        <v>126.30654962862933</v>
      </c>
      <c r="L37" s="57">
        <f t="shared" si="3"/>
        <v>14.47378740244865</v>
      </c>
      <c r="M37" s="19"/>
      <c r="N37" s="19"/>
    </row>
    <row r="38" spans="1:14" s="23" customFormat="1" ht="15">
      <c r="A38" s="46" t="s">
        <v>63</v>
      </c>
      <c r="B38" s="83">
        <v>0.22999999999999998</v>
      </c>
      <c r="C38" s="28">
        <v>0.134</v>
      </c>
      <c r="D38" s="34">
        <f>C38/B38*100</f>
        <v>58.2608695652174</v>
      </c>
      <c r="E38" s="34">
        <v>0.004</v>
      </c>
      <c r="F38" s="54">
        <f t="shared" si="0"/>
        <v>0.13</v>
      </c>
      <c r="G38" s="28">
        <v>1.391</v>
      </c>
      <c r="H38" s="34">
        <v>0.06</v>
      </c>
      <c r="I38" s="54">
        <f t="shared" si="2"/>
        <v>1.331</v>
      </c>
      <c r="J38" s="31">
        <f t="shared" si="4"/>
        <v>103.80597014925372</v>
      </c>
      <c r="K38" s="39">
        <f t="shared" si="5"/>
        <v>150</v>
      </c>
      <c r="L38" s="132">
        <f t="shared" si="3"/>
        <v>-46.194029850746276</v>
      </c>
      <c r="M38" s="2"/>
      <c r="N38" s="2"/>
    </row>
    <row r="39" spans="1:12" s="2" customFormat="1" ht="15" hidden="1">
      <c r="A39" s="46" t="s">
        <v>67</v>
      </c>
      <c r="B39" s="83">
        <v>0.35</v>
      </c>
      <c r="C39" s="28"/>
      <c r="D39" s="34">
        <f aca="true" t="shared" si="6" ref="D39:D45">C39/B39*100</f>
        <v>0</v>
      </c>
      <c r="E39" s="34">
        <v>0.02</v>
      </c>
      <c r="F39" s="54">
        <f t="shared" si="0"/>
        <v>-0.02</v>
      </c>
      <c r="G39" s="28"/>
      <c r="H39" s="34">
        <v>0.16</v>
      </c>
      <c r="I39" s="54">
        <f t="shared" si="2"/>
        <v>-0.16</v>
      </c>
      <c r="J39" s="31">
        <f t="shared" si="4"/>
      </c>
      <c r="K39" s="39">
        <f t="shared" si="5"/>
        <v>80</v>
      </c>
      <c r="L39" s="132" t="e">
        <f t="shared" si="3"/>
        <v>#VALUE!</v>
      </c>
    </row>
    <row r="40" spans="1:12" s="5" customFormat="1" ht="15">
      <c r="A40" s="47" t="s">
        <v>100</v>
      </c>
      <c r="B40" s="84">
        <v>2.13</v>
      </c>
      <c r="C40" s="35">
        <v>0.254</v>
      </c>
      <c r="D40" s="34">
        <f>C40/B40*100</f>
        <v>11.924882629107982</v>
      </c>
      <c r="E40" s="36"/>
      <c r="F40" s="55">
        <f>C40-E40</f>
        <v>0.254</v>
      </c>
      <c r="G40" s="35">
        <v>6.9</v>
      </c>
      <c r="H40" s="36"/>
      <c r="I40" s="55">
        <f>G40-H40</f>
        <v>6.9</v>
      </c>
      <c r="J40" s="31">
        <f t="shared" si="4"/>
        <v>271.65354330708664</v>
      </c>
      <c r="K40" s="39">
        <f t="shared" si="5"/>
      </c>
      <c r="L40" s="132" t="e">
        <f t="shared" si="3"/>
        <v>#VALUE!</v>
      </c>
    </row>
    <row r="41" spans="1:12" s="2" customFormat="1" ht="15">
      <c r="A41" s="46" t="s">
        <v>30</v>
      </c>
      <c r="B41" s="83">
        <v>30.009999999999998</v>
      </c>
      <c r="C41" s="28">
        <v>14.8</v>
      </c>
      <c r="D41" s="34">
        <f>C41/B41*100</f>
        <v>49.31689436854382</v>
      </c>
      <c r="E41" s="34">
        <v>11</v>
      </c>
      <c r="F41" s="54">
        <f t="shared" si="0"/>
        <v>3.8000000000000007</v>
      </c>
      <c r="G41" s="28">
        <v>97.7</v>
      </c>
      <c r="H41" s="34">
        <v>76.1</v>
      </c>
      <c r="I41" s="54">
        <f t="shared" si="2"/>
        <v>21.60000000000001</v>
      </c>
      <c r="J41" s="31">
        <f t="shared" si="4"/>
        <v>66.01351351351352</v>
      </c>
      <c r="K41" s="39">
        <f t="shared" si="5"/>
        <v>69.18181818181819</v>
      </c>
      <c r="L41" s="58">
        <f t="shared" si="3"/>
        <v>-3.168304668304671</v>
      </c>
    </row>
    <row r="42" spans="1:12" s="2" customFormat="1" ht="15">
      <c r="A42" s="46" t="s">
        <v>31</v>
      </c>
      <c r="B42" s="83">
        <v>17.55</v>
      </c>
      <c r="C42" s="28">
        <v>2.305</v>
      </c>
      <c r="D42" s="34">
        <f t="shared" si="6"/>
        <v>13.133903133903136</v>
      </c>
      <c r="E42" s="34">
        <v>1.8</v>
      </c>
      <c r="F42" s="54">
        <f t="shared" si="0"/>
        <v>0.5050000000000001</v>
      </c>
      <c r="G42" s="28">
        <v>46.104</v>
      </c>
      <c r="H42" s="34">
        <v>70</v>
      </c>
      <c r="I42" s="54">
        <f>G42-H42</f>
        <v>-23.896</v>
      </c>
      <c r="J42" s="31">
        <f t="shared" si="4"/>
        <v>200.01735357917568</v>
      </c>
      <c r="K42" s="39">
        <f t="shared" si="5"/>
        <v>388.88888888888886</v>
      </c>
      <c r="L42" s="58">
        <f t="shared" si="3"/>
        <v>-188.87153530971318</v>
      </c>
    </row>
    <row r="43" spans="1:12" s="2" customFormat="1" ht="15">
      <c r="A43" s="46" t="s">
        <v>32</v>
      </c>
      <c r="B43" s="83">
        <v>16.56</v>
      </c>
      <c r="C43" s="28">
        <v>2.025</v>
      </c>
      <c r="D43" s="34">
        <f t="shared" si="6"/>
        <v>12.228260869565217</v>
      </c>
      <c r="E43" s="76">
        <v>0.456</v>
      </c>
      <c r="F43" s="54">
        <f t="shared" si="0"/>
        <v>1.569</v>
      </c>
      <c r="G43" s="28">
        <v>39.9</v>
      </c>
      <c r="H43" s="34">
        <v>18.28</v>
      </c>
      <c r="I43" s="54">
        <f t="shared" si="2"/>
        <v>21.619999999999997</v>
      </c>
      <c r="J43" s="31">
        <f t="shared" si="4"/>
        <v>197.037037037037</v>
      </c>
      <c r="K43" s="39">
        <f t="shared" si="5"/>
        <v>400.87719298245617</v>
      </c>
      <c r="L43" s="58">
        <f t="shared" si="3"/>
        <v>-203.84015594541916</v>
      </c>
    </row>
    <row r="44" spans="1:12" s="2" customFormat="1" ht="15">
      <c r="A44" s="46" t="s">
        <v>33</v>
      </c>
      <c r="B44" s="83">
        <v>5.47</v>
      </c>
      <c r="C44" s="28">
        <v>4.1</v>
      </c>
      <c r="D44" s="34">
        <f t="shared" si="6"/>
        <v>74.9542961608775</v>
      </c>
      <c r="E44" s="34">
        <v>1.53</v>
      </c>
      <c r="F44" s="54">
        <f t="shared" si="0"/>
        <v>2.5699999999999994</v>
      </c>
      <c r="G44" s="28">
        <v>140.5</v>
      </c>
      <c r="H44" s="34">
        <v>22.46</v>
      </c>
      <c r="I44" s="54">
        <f t="shared" si="2"/>
        <v>118.03999999999999</v>
      </c>
      <c r="J44" s="31">
        <f t="shared" si="4"/>
        <v>342.68292682926835</v>
      </c>
      <c r="K44" s="39">
        <f t="shared" si="5"/>
        <v>146.79738562091504</v>
      </c>
      <c r="L44" s="58">
        <f t="shared" si="3"/>
        <v>195.88554120835332</v>
      </c>
    </row>
    <row r="45" spans="1:12" s="2" customFormat="1" ht="15" hidden="1">
      <c r="A45" s="46" t="s">
        <v>101</v>
      </c>
      <c r="B45" s="83">
        <v>999999999</v>
      </c>
      <c r="C45" s="28"/>
      <c r="D45" s="34">
        <f t="shared" si="6"/>
        <v>0</v>
      </c>
      <c r="E45" s="34"/>
      <c r="F45" s="54">
        <f t="shared" si="0"/>
        <v>0</v>
      </c>
      <c r="G45" s="28"/>
      <c r="H45" s="34"/>
      <c r="I45" s="54"/>
      <c r="J45" s="31">
        <f t="shared" si="4"/>
      </c>
      <c r="K45" s="39">
        <f t="shared" si="5"/>
      </c>
      <c r="L45" s="58" t="e">
        <f t="shared" si="3"/>
        <v>#VALUE!</v>
      </c>
    </row>
    <row r="46" spans="1:12" s="15" customFormat="1" ht="15.75">
      <c r="A46" s="45" t="s">
        <v>98</v>
      </c>
      <c r="B46" s="82">
        <v>24.27</v>
      </c>
      <c r="C46" s="29">
        <f>SUM(C47:C53)</f>
        <v>2.116</v>
      </c>
      <c r="D46" s="38">
        <f>C46/B46*100</f>
        <v>8.718582612278533</v>
      </c>
      <c r="E46" s="37">
        <v>2.83</v>
      </c>
      <c r="F46" s="52">
        <f t="shared" si="0"/>
        <v>-0.714</v>
      </c>
      <c r="G46" s="29">
        <f>SUM(G47:G53)</f>
        <v>19.913999999999998</v>
      </c>
      <c r="H46" s="37">
        <v>21.514</v>
      </c>
      <c r="I46" s="52">
        <f>G46-H46</f>
        <v>-1.6000000000000014</v>
      </c>
      <c r="J46" s="30">
        <f t="shared" si="4"/>
        <v>94.11153119092626</v>
      </c>
      <c r="K46" s="38">
        <f t="shared" si="5"/>
        <v>76.02120141342755</v>
      </c>
      <c r="L46" s="57">
        <f t="shared" si="3"/>
        <v>18.09032977749871</v>
      </c>
    </row>
    <row r="47" spans="1:14" s="2" customFormat="1" ht="15" hidden="1">
      <c r="A47" s="46" t="s">
        <v>64</v>
      </c>
      <c r="B47" s="83">
        <v>1.24</v>
      </c>
      <c r="C47" s="28"/>
      <c r="D47" s="34">
        <f>C47/B47*100</f>
        <v>0</v>
      </c>
      <c r="E47" s="34">
        <v>0.13</v>
      </c>
      <c r="F47" s="54">
        <f t="shared" si="0"/>
        <v>-0.13</v>
      </c>
      <c r="G47" s="28"/>
      <c r="H47" s="34">
        <v>2.314</v>
      </c>
      <c r="I47" s="54">
        <f t="shared" si="2"/>
        <v>-2.314</v>
      </c>
      <c r="J47" s="31">
        <f t="shared" si="4"/>
      </c>
      <c r="K47" s="39">
        <f t="shared" si="5"/>
        <v>178</v>
      </c>
      <c r="L47" s="58" t="e">
        <f t="shared" si="3"/>
        <v>#VALUE!</v>
      </c>
      <c r="N47" s="2">
        <f>M47*C47/10</f>
        <v>0</v>
      </c>
    </row>
    <row r="48" spans="1:12" s="2" customFormat="1" ht="15">
      <c r="A48" s="46" t="s">
        <v>65</v>
      </c>
      <c r="B48" s="83">
        <v>0.33</v>
      </c>
      <c r="C48" s="28">
        <v>0.413</v>
      </c>
      <c r="D48" s="34">
        <f aca="true" t="shared" si="7" ref="D48:D53">C48/B48*100</f>
        <v>125.15151515151514</v>
      </c>
      <c r="E48" s="34"/>
      <c r="F48" s="54">
        <f t="shared" si="0"/>
        <v>0.413</v>
      </c>
      <c r="G48" s="28">
        <v>10.9</v>
      </c>
      <c r="H48" s="34"/>
      <c r="I48" s="54">
        <f t="shared" si="2"/>
        <v>10.9</v>
      </c>
      <c r="J48" s="31">
        <f t="shared" si="4"/>
        <v>263.9225181598063</v>
      </c>
      <c r="K48" s="39">
        <f t="shared" si="5"/>
      </c>
      <c r="L48" s="132" t="e">
        <f t="shared" si="3"/>
        <v>#VALUE!</v>
      </c>
    </row>
    <row r="49" spans="1:12" s="2" customFormat="1" ht="15">
      <c r="A49" s="46" t="s">
        <v>66</v>
      </c>
      <c r="B49" s="83">
        <v>11.58</v>
      </c>
      <c r="C49" s="28">
        <v>1.7</v>
      </c>
      <c r="D49" s="34">
        <f t="shared" si="7"/>
        <v>14.68048359240069</v>
      </c>
      <c r="E49" s="34">
        <v>1.5</v>
      </c>
      <c r="F49" s="54">
        <f t="shared" si="0"/>
        <v>0.19999999999999996</v>
      </c>
      <c r="G49" s="28">
        <v>9</v>
      </c>
      <c r="H49" s="34">
        <v>13.2</v>
      </c>
      <c r="I49" s="54">
        <f>G49-H49</f>
        <v>-4.199999999999999</v>
      </c>
      <c r="J49" s="31">
        <f t="shared" si="4"/>
        <v>52.94117647058823</v>
      </c>
      <c r="K49" s="39">
        <f t="shared" si="5"/>
        <v>87.99999999999999</v>
      </c>
      <c r="L49" s="58">
        <f t="shared" si="3"/>
        <v>-35.058823529411754</v>
      </c>
    </row>
    <row r="50" spans="1:12" s="2" customFormat="1" ht="15" hidden="1">
      <c r="A50" s="46" t="s">
        <v>29</v>
      </c>
      <c r="B50" s="83">
        <v>0.28</v>
      </c>
      <c r="C50" s="28"/>
      <c r="D50" s="34">
        <f t="shared" si="7"/>
        <v>0</v>
      </c>
      <c r="E50" s="34"/>
      <c r="F50" s="54">
        <f t="shared" si="0"/>
        <v>0</v>
      </c>
      <c r="G50" s="28"/>
      <c r="H50" s="34"/>
      <c r="I50" s="54">
        <f>G50-H50</f>
        <v>0</v>
      </c>
      <c r="J50" s="31">
        <f t="shared" si="4"/>
      </c>
      <c r="K50" s="39">
        <f t="shared" si="5"/>
      </c>
      <c r="L50" s="58" t="e">
        <f t="shared" si="3"/>
        <v>#VALUE!</v>
      </c>
    </row>
    <row r="51" spans="1:12" s="2" customFormat="1" ht="15">
      <c r="A51" s="46" t="s">
        <v>68</v>
      </c>
      <c r="B51" s="83">
        <v>0.74</v>
      </c>
      <c r="C51" s="117">
        <v>0.003</v>
      </c>
      <c r="D51" s="34">
        <f t="shared" si="7"/>
        <v>0.40540540540540543</v>
      </c>
      <c r="E51" s="34">
        <v>1.2</v>
      </c>
      <c r="F51" s="54">
        <f t="shared" si="0"/>
        <v>-1.197</v>
      </c>
      <c r="G51" s="100">
        <v>0.014</v>
      </c>
      <c r="H51" s="34">
        <v>6</v>
      </c>
      <c r="I51" s="54">
        <f>G51-H51</f>
        <v>-5.986</v>
      </c>
      <c r="J51" s="31">
        <f t="shared" si="4"/>
        <v>46.66666666666667</v>
      </c>
      <c r="K51" s="39">
        <f t="shared" si="5"/>
        <v>50</v>
      </c>
      <c r="L51" s="58">
        <f t="shared" si="3"/>
        <v>-3.3333333333333286</v>
      </c>
    </row>
    <row r="52" spans="1:12" s="2" customFormat="1" ht="15" hidden="1">
      <c r="A52" s="46" t="s">
        <v>69</v>
      </c>
      <c r="B52" s="83">
        <v>1.9500000000000002</v>
      </c>
      <c r="C52" s="28"/>
      <c r="D52" s="34">
        <f t="shared" si="7"/>
        <v>0</v>
      </c>
      <c r="E52" s="34"/>
      <c r="F52" s="54">
        <f t="shared" si="0"/>
        <v>0</v>
      </c>
      <c r="G52" s="28"/>
      <c r="H52" s="34"/>
      <c r="I52" s="54">
        <f>G52-H52</f>
        <v>0</v>
      </c>
      <c r="J52" s="31">
        <f t="shared" si="4"/>
      </c>
      <c r="K52" s="39">
        <f t="shared" si="5"/>
      </c>
      <c r="L52" s="58" t="e">
        <f t="shared" si="3"/>
        <v>#VALUE!</v>
      </c>
    </row>
    <row r="53" spans="1:12" s="2" customFormat="1" ht="15" hidden="1">
      <c r="A53" s="46" t="s">
        <v>95</v>
      </c>
      <c r="B53" s="83">
        <v>8.120000000000001</v>
      </c>
      <c r="C53" s="28"/>
      <c r="D53" s="34">
        <f t="shared" si="7"/>
        <v>0</v>
      </c>
      <c r="E53" s="34"/>
      <c r="F53" s="54">
        <f t="shared" si="0"/>
        <v>0</v>
      </c>
      <c r="G53" s="28"/>
      <c r="H53" s="34"/>
      <c r="I53" s="54">
        <f>G53-H53</f>
        <v>0</v>
      </c>
      <c r="J53" s="31">
        <f t="shared" si="4"/>
      </c>
      <c r="K53" s="39">
        <f t="shared" si="5"/>
      </c>
      <c r="L53" s="58" t="e">
        <f t="shared" si="3"/>
        <v>#VALUE!</v>
      </c>
    </row>
    <row r="54" spans="1:12" s="15" customFormat="1" ht="15.75">
      <c r="A54" s="48" t="s">
        <v>34</v>
      </c>
      <c r="B54" s="82">
        <v>27.82</v>
      </c>
      <c r="C54" s="30">
        <f>SUM(C55:C68)</f>
        <v>1.459</v>
      </c>
      <c r="D54" s="33">
        <f aca="true" t="shared" si="8" ref="D54:D103">C54/B54*100</f>
        <v>5.244428468727534</v>
      </c>
      <c r="E54" s="38">
        <v>0.28300000000000003</v>
      </c>
      <c r="F54" s="87">
        <f t="shared" si="0"/>
        <v>1.1760000000000002</v>
      </c>
      <c r="G54" s="30">
        <f>SUM(G55:G68)</f>
        <v>9.575999999999999</v>
      </c>
      <c r="H54" s="38">
        <v>3.3699999999999997</v>
      </c>
      <c r="I54" s="87">
        <f>SUM(I55:I68)</f>
        <v>6.206</v>
      </c>
      <c r="J54" s="30">
        <f t="shared" si="4"/>
        <v>65.63399588759422</v>
      </c>
      <c r="K54" s="38">
        <f t="shared" si="5"/>
        <v>119.08127208480563</v>
      </c>
      <c r="L54" s="57">
        <f t="shared" si="3"/>
        <v>-53.44727619721141</v>
      </c>
    </row>
    <row r="55" spans="1:14" s="23" customFormat="1" ht="15" hidden="1">
      <c r="A55" s="49" t="s">
        <v>70</v>
      </c>
      <c r="B55" s="83">
        <v>1.49</v>
      </c>
      <c r="C55" s="31"/>
      <c r="D55" s="34">
        <f t="shared" si="8"/>
        <v>0</v>
      </c>
      <c r="E55" s="39"/>
      <c r="F55" s="54">
        <f t="shared" si="0"/>
        <v>0</v>
      </c>
      <c r="G55" s="31"/>
      <c r="H55" s="39"/>
      <c r="I55" s="89">
        <f t="shared" si="2"/>
        <v>0</v>
      </c>
      <c r="J55" s="31">
        <f t="shared" si="4"/>
      </c>
      <c r="K55" s="39">
        <f t="shared" si="5"/>
      </c>
      <c r="L55" s="58" t="e">
        <f t="shared" si="3"/>
        <v>#VALUE!</v>
      </c>
      <c r="M55" s="2"/>
      <c r="N55" s="2"/>
    </row>
    <row r="56" spans="1:12" s="2" customFormat="1" ht="15" hidden="1">
      <c r="A56" s="49" t="s">
        <v>71</v>
      </c>
      <c r="B56" s="83">
        <v>1.3199999999999998</v>
      </c>
      <c r="C56" s="31"/>
      <c r="D56" s="34">
        <f t="shared" si="8"/>
        <v>0</v>
      </c>
      <c r="E56" s="39"/>
      <c r="F56" s="54">
        <f t="shared" si="0"/>
        <v>0</v>
      </c>
      <c r="G56" s="31"/>
      <c r="H56" s="39"/>
      <c r="I56" s="89">
        <f t="shared" si="2"/>
        <v>0</v>
      </c>
      <c r="J56" s="31">
        <f t="shared" si="4"/>
      </c>
      <c r="K56" s="39">
        <f t="shared" si="5"/>
      </c>
      <c r="L56" s="58" t="e">
        <f t="shared" si="3"/>
        <v>#VALUE!</v>
      </c>
    </row>
    <row r="57" spans="1:12" s="2" customFormat="1" ht="15">
      <c r="A57" s="49" t="s">
        <v>72</v>
      </c>
      <c r="B57" s="83">
        <v>2.019999999999999</v>
      </c>
      <c r="C57" s="31">
        <v>1.098</v>
      </c>
      <c r="D57" s="34">
        <f t="shared" si="8"/>
        <v>54.35643564356438</v>
      </c>
      <c r="E57" s="39">
        <v>0.095</v>
      </c>
      <c r="F57" s="98">
        <f t="shared" si="0"/>
        <v>1.0030000000000001</v>
      </c>
      <c r="G57" s="31">
        <v>1.502</v>
      </c>
      <c r="H57" s="39">
        <v>0.385</v>
      </c>
      <c r="I57" s="89">
        <f t="shared" si="2"/>
        <v>1.117</v>
      </c>
      <c r="J57" s="31">
        <f t="shared" si="4"/>
        <v>13.679417122040071</v>
      </c>
      <c r="K57" s="39">
        <f t="shared" si="5"/>
        <v>40.526315789473685</v>
      </c>
      <c r="L57" s="132">
        <f t="shared" si="3"/>
        <v>-26.846898667433614</v>
      </c>
    </row>
    <row r="58" spans="1:12" s="2" customFormat="1" ht="15" hidden="1">
      <c r="A58" s="49" t="s">
        <v>73</v>
      </c>
      <c r="B58" s="83">
        <v>2.44</v>
      </c>
      <c r="C58" s="31"/>
      <c r="D58" s="34">
        <f t="shared" si="8"/>
        <v>0</v>
      </c>
      <c r="E58" s="39"/>
      <c r="F58" s="54">
        <f t="shared" si="0"/>
        <v>0</v>
      </c>
      <c r="G58" s="31"/>
      <c r="H58" s="39"/>
      <c r="I58" s="89">
        <f t="shared" si="2"/>
        <v>0</v>
      </c>
      <c r="J58" s="31">
        <f t="shared" si="4"/>
      </c>
      <c r="K58" s="39">
        <f t="shared" si="5"/>
      </c>
      <c r="L58" s="58" t="e">
        <f t="shared" si="3"/>
        <v>#VALUE!</v>
      </c>
    </row>
    <row r="59" spans="1:12" s="2" customFormat="1" ht="15" hidden="1">
      <c r="A59" s="49" t="s">
        <v>74</v>
      </c>
      <c r="B59" s="83">
        <v>0.53</v>
      </c>
      <c r="C59" s="31"/>
      <c r="D59" s="34">
        <f t="shared" si="8"/>
        <v>0</v>
      </c>
      <c r="E59" s="39"/>
      <c r="F59" s="54">
        <f t="shared" si="0"/>
        <v>0</v>
      </c>
      <c r="G59" s="31"/>
      <c r="H59" s="39"/>
      <c r="I59" s="89">
        <f t="shared" si="2"/>
        <v>0</v>
      </c>
      <c r="J59" s="31">
        <f t="shared" si="4"/>
      </c>
      <c r="K59" s="39">
        <f t="shared" si="5"/>
      </c>
      <c r="L59" s="58" t="e">
        <f t="shared" si="3"/>
        <v>#VALUE!</v>
      </c>
    </row>
    <row r="60" spans="1:12" s="2" customFormat="1" ht="15">
      <c r="A60" s="49" t="s">
        <v>35</v>
      </c>
      <c r="B60" s="83">
        <v>0.95</v>
      </c>
      <c r="C60" s="145">
        <v>0.016</v>
      </c>
      <c r="D60" s="34">
        <f t="shared" si="8"/>
        <v>1.6842105263157894</v>
      </c>
      <c r="E60" s="39"/>
      <c r="F60" s="54">
        <f t="shared" si="0"/>
        <v>0.016</v>
      </c>
      <c r="G60" s="31">
        <v>0.5</v>
      </c>
      <c r="H60" s="39"/>
      <c r="I60" s="89">
        <f t="shared" si="2"/>
        <v>0.5</v>
      </c>
      <c r="J60" s="31">
        <f t="shared" si="4"/>
        <v>312.5</v>
      </c>
      <c r="K60" s="39">
        <f t="shared" si="5"/>
      </c>
      <c r="L60" s="132" t="e">
        <f t="shared" si="3"/>
        <v>#VALUE!</v>
      </c>
    </row>
    <row r="61" spans="1:12" s="2" customFormat="1" ht="15" hidden="1">
      <c r="A61" s="49" t="s">
        <v>94</v>
      </c>
      <c r="B61" s="83">
        <v>1.3599999999999999</v>
      </c>
      <c r="C61" s="31"/>
      <c r="D61" s="34">
        <f>C61/B61*100</f>
        <v>0</v>
      </c>
      <c r="E61" s="39"/>
      <c r="F61" s="54">
        <f>C61-E61</f>
        <v>0</v>
      </c>
      <c r="G61" s="31"/>
      <c r="H61" s="39"/>
      <c r="I61" s="89">
        <f>G61-H61</f>
        <v>0</v>
      </c>
      <c r="J61" s="31">
        <f t="shared" si="4"/>
      </c>
      <c r="K61" s="39">
        <f t="shared" si="5"/>
      </c>
      <c r="L61" s="58" t="e">
        <f t="shared" si="3"/>
        <v>#VALUE!</v>
      </c>
    </row>
    <row r="62" spans="1:12" s="2" customFormat="1" ht="15" hidden="1">
      <c r="A62" s="49" t="s">
        <v>36</v>
      </c>
      <c r="B62" s="83">
        <v>0.26</v>
      </c>
      <c r="C62" s="31"/>
      <c r="D62" s="34">
        <f t="shared" si="8"/>
        <v>0</v>
      </c>
      <c r="E62" s="39"/>
      <c r="F62" s="54">
        <f t="shared" si="0"/>
        <v>0</v>
      </c>
      <c r="G62" s="31"/>
      <c r="H62" s="39"/>
      <c r="I62" s="89">
        <f t="shared" si="2"/>
        <v>0</v>
      </c>
      <c r="J62" s="31">
        <f t="shared" si="4"/>
      </c>
      <c r="K62" s="39">
        <f t="shared" si="5"/>
      </c>
      <c r="L62" s="58" t="e">
        <f t="shared" si="3"/>
        <v>#VALUE!</v>
      </c>
    </row>
    <row r="63" spans="1:12" s="2" customFormat="1" ht="15" hidden="1">
      <c r="A63" s="49" t="s">
        <v>75</v>
      </c>
      <c r="B63" s="83">
        <v>0.98</v>
      </c>
      <c r="C63" s="31"/>
      <c r="D63" s="34">
        <f t="shared" si="8"/>
        <v>0</v>
      </c>
      <c r="E63" s="39"/>
      <c r="F63" s="54">
        <f t="shared" si="0"/>
        <v>0</v>
      </c>
      <c r="G63" s="31"/>
      <c r="H63" s="39"/>
      <c r="I63" s="89">
        <f t="shared" si="2"/>
        <v>0</v>
      </c>
      <c r="J63" s="31">
        <f t="shared" si="4"/>
      </c>
      <c r="K63" s="39">
        <f t="shared" si="5"/>
      </c>
      <c r="L63" s="58" t="e">
        <f t="shared" si="3"/>
        <v>#VALUE!</v>
      </c>
    </row>
    <row r="64" spans="1:12" s="2" customFormat="1" ht="15" hidden="1">
      <c r="A64" s="49" t="s">
        <v>37</v>
      </c>
      <c r="B64" s="83">
        <v>2.19</v>
      </c>
      <c r="C64" s="31"/>
      <c r="D64" s="34">
        <f t="shared" si="8"/>
        <v>0</v>
      </c>
      <c r="E64" s="39"/>
      <c r="F64" s="54">
        <f t="shared" si="0"/>
        <v>0</v>
      </c>
      <c r="G64" s="31"/>
      <c r="H64" s="39"/>
      <c r="I64" s="89">
        <f t="shared" si="2"/>
        <v>0</v>
      </c>
      <c r="J64" s="31">
        <f t="shared" si="4"/>
      </c>
      <c r="K64" s="39">
        <f t="shared" si="5"/>
      </c>
      <c r="L64" s="58" t="e">
        <f t="shared" si="3"/>
        <v>#VALUE!</v>
      </c>
    </row>
    <row r="65" spans="1:12" s="2" customFormat="1" ht="15" hidden="1">
      <c r="A65" s="49" t="s">
        <v>38</v>
      </c>
      <c r="B65" s="83">
        <v>1.07</v>
      </c>
      <c r="C65" s="31"/>
      <c r="D65" s="34">
        <f t="shared" si="8"/>
        <v>0</v>
      </c>
      <c r="E65" s="39"/>
      <c r="F65" s="54">
        <f t="shared" si="0"/>
        <v>0</v>
      </c>
      <c r="G65" s="31"/>
      <c r="H65" s="39"/>
      <c r="I65" s="89">
        <f t="shared" si="2"/>
        <v>0</v>
      </c>
      <c r="J65" s="31">
        <f t="shared" si="4"/>
      </c>
      <c r="K65" s="39">
        <f t="shared" si="5"/>
      </c>
      <c r="L65" s="58" t="e">
        <f t="shared" si="3"/>
        <v>#VALUE!</v>
      </c>
    </row>
    <row r="66" spans="1:12" s="2" customFormat="1" ht="15" hidden="1">
      <c r="A66" s="46" t="s">
        <v>39</v>
      </c>
      <c r="B66" s="83">
        <v>3.59</v>
      </c>
      <c r="C66" s="31"/>
      <c r="D66" s="34">
        <f t="shared" si="8"/>
        <v>0</v>
      </c>
      <c r="E66" s="39"/>
      <c r="F66" s="54">
        <f t="shared" si="0"/>
        <v>0</v>
      </c>
      <c r="G66" s="31"/>
      <c r="H66" s="39"/>
      <c r="I66" s="89">
        <f t="shared" si="2"/>
        <v>0</v>
      </c>
      <c r="J66" s="31">
        <f t="shared" si="4"/>
      </c>
      <c r="K66" s="39">
        <f t="shared" si="5"/>
      </c>
      <c r="L66" s="58" t="e">
        <f t="shared" si="3"/>
        <v>#VALUE!</v>
      </c>
    </row>
    <row r="67" spans="1:12" s="2" customFormat="1" ht="15">
      <c r="A67" s="46" t="s">
        <v>40</v>
      </c>
      <c r="B67" s="83">
        <v>7.95</v>
      </c>
      <c r="C67" s="28">
        <v>0.34</v>
      </c>
      <c r="D67" s="34">
        <f t="shared" si="8"/>
        <v>4.2767295597484285</v>
      </c>
      <c r="E67" s="34">
        <v>0.18</v>
      </c>
      <c r="F67" s="89">
        <f t="shared" si="0"/>
        <v>0.16000000000000003</v>
      </c>
      <c r="G67" s="28">
        <v>7.5</v>
      </c>
      <c r="H67" s="34">
        <v>2.8</v>
      </c>
      <c r="I67" s="89">
        <f t="shared" si="2"/>
        <v>4.7</v>
      </c>
      <c r="J67" s="31">
        <f t="shared" si="4"/>
        <v>220.58823529411765</v>
      </c>
      <c r="K67" s="39">
        <f t="shared" si="5"/>
        <v>155.55555555555554</v>
      </c>
      <c r="L67" s="58">
        <f t="shared" si="3"/>
        <v>65.03267973856211</v>
      </c>
    </row>
    <row r="68" spans="1:12" s="2" customFormat="1" ht="15">
      <c r="A68" s="49" t="s">
        <v>41</v>
      </c>
      <c r="B68" s="83">
        <v>1.6800000000000002</v>
      </c>
      <c r="C68" s="145">
        <v>0.005</v>
      </c>
      <c r="D68" s="34">
        <f t="shared" si="8"/>
        <v>0.2976190476190476</v>
      </c>
      <c r="E68" s="39">
        <v>0.008</v>
      </c>
      <c r="F68" s="136">
        <f t="shared" si="0"/>
        <v>-0.003</v>
      </c>
      <c r="G68" s="59">
        <v>0.074</v>
      </c>
      <c r="H68" s="39">
        <v>0.185</v>
      </c>
      <c r="I68" s="73">
        <f t="shared" si="2"/>
        <v>-0.111</v>
      </c>
      <c r="J68" s="31">
        <f t="shared" si="4"/>
        <v>148</v>
      </c>
      <c r="K68" s="39">
        <f t="shared" si="5"/>
        <v>231.25</v>
      </c>
      <c r="L68" s="58">
        <f t="shared" si="3"/>
        <v>-83.25</v>
      </c>
    </row>
    <row r="69" spans="1:12" s="15" customFormat="1" ht="15.75" hidden="1">
      <c r="A69" s="48" t="s">
        <v>76</v>
      </c>
      <c r="B69" s="82">
        <v>4.7700000000000005</v>
      </c>
      <c r="C69" s="30">
        <f>SUM(C70:C75)-C73-C74</f>
        <v>0</v>
      </c>
      <c r="D69" s="16">
        <f t="shared" si="8"/>
        <v>0</v>
      </c>
      <c r="E69" s="38">
        <v>0</v>
      </c>
      <c r="F69" s="62">
        <f t="shared" si="0"/>
        <v>0</v>
      </c>
      <c r="G69" s="53">
        <f>SUM(G70:G75)-G73-G74</f>
        <v>0</v>
      </c>
      <c r="H69" s="38">
        <v>0</v>
      </c>
      <c r="I69" s="72">
        <f t="shared" si="2"/>
        <v>0</v>
      </c>
      <c r="J69" s="30">
        <f t="shared" si="4"/>
      </c>
      <c r="K69" s="38">
        <f t="shared" si="5"/>
      </c>
      <c r="L69" s="57" t="e">
        <f t="shared" si="3"/>
        <v>#VALUE!</v>
      </c>
    </row>
    <row r="70" spans="1:12" s="2" customFormat="1" ht="15" hidden="1">
      <c r="A70" s="49" t="s">
        <v>77</v>
      </c>
      <c r="B70" s="83">
        <v>0.87</v>
      </c>
      <c r="C70" s="31"/>
      <c r="D70" s="18">
        <f t="shared" si="8"/>
        <v>0</v>
      </c>
      <c r="E70" s="39"/>
      <c r="F70" s="70">
        <f t="shared" si="0"/>
        <v>0</v>
      </c>
      <c r="G70" s="59"/>
      <c r="H70" s="39"/>
      <c r="I70" s="73">
        <f t="shared" si="2"/>
        <v>0</v>
      </c>
      <c r="J70" s="31">
        <f t="shared" si="4"/>
      </c>
      <c r="K70" s="39">
        <f t="shared" si="5"/>
      </c>
      <c r="L70" s="58" t="e">
        <f t="shared" si="3"/>
        <v>#VALUE!</v>
      </c>
    </row>
    <row r="71" spans="1:12" s="2" customFormat="1" ht="15" hidden="1">
      <c r="A71" s="49" t="s">
        <v>42</v>
      </c>
      <c r="B71" s="83">
        <v>1.4100000000000001</v>
      </c>
      <c r="C71" s="31"/>
      <c r="D71" s="18">
        <f t="shared" si="8"/>
        <v>0</v>
      </c>
      <c r="E71" s="39"/>
      <c r="F71" s="70">
        <f t="shared" si="0"/>
        <v>0</v>
      </c>
      <c r="G71" s="59"/>
      <c r="H71" s="39"/>
      <c r="I71" s="73">
        <f aca="true" t="shared" si="9" ref="I71:I103">G71-H71</f>
        <v>0</v>
      </c>
      <c r="J71" s="31">
        <f t="shared" si="4"/>
      </c>
      <c r="K71" s="39">
        <f t="shared" si="5"/>
      </c>
      <c r="L71" s="58" t="e">
        <f aca="true" t="shared" si="10" ref="L71:L103">J71-K71</f>
        <v>#VALUE!</v>
      </c>
    </row>
    <row r="72" spans="1:12" s="2" customFormat="1" ht="15" hidden="1">
      <c r="A72" s="49" t="s">
        <v>43</v>
      </c>
      <c r="B72" s="83">
        <v>1.3</v>
      </c>
      <c r="C72" s="31"/>
      <c r="D72" s="18">
        <f t="shared" si="8"/>
        <v>0</v>
      </c>
      <c r="E72" s="39"/>
      <c r="F72" s="70">
        <f aca="true" t="shared" si="11" ref="F72:F103">C72-E72</f>
        <v>0</v>
      </c>
      <c r="G72" s="59"/>
      <c r="H72" s="39"/>
      <c r="I72" s="73">
        <f t="shared" si="9"/>
        <v>0</v>
      </c>
      <c r="J72" s="31">
        <f aca="true" t="shared" si="12" ref="J72:J103">IF(C72&gt;0,G72/C72*10,"")</f>
      </c>
      <c r="K72" s="39">
        <f aca="true" t="shared" si="13" ref="K72:K103">IF(E72&gt;0,H72/E72*10,"")</f>
      </c>
      <c r="L72" s="58" t="e">
        <f t="shared" si="10"/>
        <v>#VALUE!</v>
      </c>
    </row>
    <row r="73" spans="1:12" s="2" customFormat="1" ht="15" hidden="1">
      <c r="A73" s="49" t="s">
        <v>78</v>
      </c>
      <c r="B73" s="83">
        <v>0.01</v>
      </c>
      <c r="C73" s="31"/>
      <c r="D73" s="18">
        <f t="shared" si="8"/>
        <v>0</v>
      </c>
      <c r="E73" s="39"/>
      <c r="F73" s="70">
        <f t="shared" si="11"/>
        <v>0</v>
      </c>
      <c r="G73" s="59"/>
      <c r="H73" s="39"/>
      <c r="I73" s="73">
        <f t="shared" si="9"/>
        <v>0</v>
      </c>
      <c r="J73" s="31">
        <f t="shared" si="12"/>
      </c>
      <c r="K73" s="39">
        <f t="shared" si="13"/>
      </c>
      <c r="L73" s="58" t="e">
        <f t="shared" si="10"/>
        <v>#VALUE!</v>
      </c>
    </row>
    <row r="74" spans="1:12" s="2" customFormat="1" ht="15" hidden="1">
      <c r="A74" s="49" t="s">
        <v>79</v>
      </c>
      <c r="B74" s="83">
        <v>0</v>
      </c>
      <c r="C74" s="31"/>
      <c r="D74" s="18" t="e">
        <f t="shared" si="8"/>
        <v>#DIV/0!</v>
      </c>
      <c r="E74" s="39"/>
      <c r="F74" s="70">
        <f t="shared" si="11"/>
        <v>0</v>
      </c>
      <c r="G74" s="59"/>
      <c r="H74" s="39"/>
      <c r="I74" s="73">
        <f t="shared" si="9"/>
        <v>0</v>
      </c>
      <c r="J74" s="31">
        <f t="shared" si="12"/>
      </c>
      <c r="K74" s="39">
        <f t="shared" si="13"/>
      </c>
      <c r="L74" s="58" t="e">
        <f t="shared" si="10"/>
        <v>#VALUE!</v>
      </c>
    </row>
    <row r="75" spans="1:12" s="2" customFormat="1" ht="15" hidden="1">
      <c r="A75" s="49" t="s">
        <v>44</v>
      </c>
      <c r="B75" s="83">
        <v>1.2000000000000002</v>
      </c>
      <c r="C75" s="31"/>
      <c r="D75" s="18">
        <f t="shared" si="8"/>
        <v>0</v>
      </c>
      <c r="E75" s="39"/>
      <c r="F75" s="70">
        <f t="shared" si="11"/>
        <v>0</v>
      </c>
      <c r="G75" s="59"/>
      <c r="H75" s="39"/>
      <c r="I75" s="73">
        <f t="shared" si="9"/>
        <v>0</v>
      </c>
      <c r="J75" s="31">
        <f t="shared" si="12"/>
      </c>
      <c r="K75" s="39">
        <f t="shared" si="13"/>
      </c>
      <c r="L75" s="58" t="e">
        <f t="shared" si="10"/>
        <v>#VALUE!</v>
      </c>
    </row>
    <row r="76" spans="1:12" s="15" customFormat="1" ht="15.75" hidden="1">
      <c r="A76" s="48" t="s">
        <v>45</v>
      </c>
      <c r="B76" s="82">
        <v>10.01</v>
      </c>
      <c r="C76" s="30">
        <f>SUM(C77:C92)-C83-C84-C92</f>
        <v>0</v>
      </c>
      <c r="D76" s="16">
        <f t="shared" si="8"/>
        <v>0</v>
      </c>
      <c r="E76" s="38">
        <v>0</v>
      </c>
      <c r="F76" s="62">
        <f t="shared" si="11"/>
        <v>0</v>
      </c>
      <c r="G76" s="53">
        <f>SUM(G77:G92)-G83-G84-G92</f>
        <v>0</v>
      </c>
      <c r="H76" s="38">
        <v>0</v>
      </c>
      <c r="I76" s="72">
        <f t="shared" si="9"/>
        <v>0</v>
      </c>
      <c r="J76" s="30">
        <f t="shared" si="12"/>
      </c>
      <c r="K76" s="38">
        <f t="shared" si="13"/>
      </c>
      <c r="L76" s="57" t="e">
        <f t="shared" si="10"/>
        <v>#VALUE!</v>
      </c>
    </row>
    <row r="77" spans="1:12" s="2" customFormat="1" ht="15" hidden="1">
      <c r="A77" s="49" t="s">
        <v>80</v>
      </c>
      <c r="B77" s="83">
        <v>0.02</v>
      </c>
      <c r="C77" s="31"/>
      <c r="D77" s="18">
        <f t="shared" si="8"/>
        <v>0</v>
      </c>
      <c r="E77" s="39"/>
      <c r="F77" s="70">
        <f t="shared" si="11"/>
        <v>0</v>
      </c>
      <c r="G77" s="59"/>
      <c r="H77" s="39"/>
      <c r="I77" s="73">
        <f t="shared" si="9"/>
        <v>0</v>
      </c>
      <c r="J77" s="31">
        <f t="shared" si="12"/>
      </c>
      <c r="K77" s="39">
        <f t="shared" si="13"/>
      </c>
      <c r="L77" s="58" t="e">
        <f t="shared" si="10"/>
        <v>#VALUE!</v>
      </c>
    </row>
    <row r="78" spans="1:12" s="2" customFormat="1" ht="15" hidden="1">
      <c r="A78" s="49" t="s">
        <v>81</v>
      </c>
      <c r="B78" s="83">
        <v>0.53</v>
      </c>
      <c r="C78" s="31"/>
      <c r="D78" s="18">
        <f t="shared" si="8"/>
        <v>0</v>
      </c>
      <c r="E78" s="39"/>
      <c r="F78" s="70">
        <f t="shared" si="11"/>
        <v>0</v>
      </c>
      <c r="G78" s="59"/>
      <c r="H78" s="39"/>
      <c r="I78" s="73">
        <f t="shared" si="9"/>
        <v>0</v>
      </c>
      <c r="J78" s="31">
        <f t="shared" si="12"/>
      </c>
      <c r="K78" s="39">
        <f t="shared" si="13"/>
      </c>
      <c r="L78" s="58" t="e">
        <f t="shared" si="10"/>
        <v>#VALUE!</v>
      </c>
    </row>
    <row r="79" spans="1:12" s="2" customFormat="1" ht="15" hidden="1">
      <c r="A79" s="49" t="s">
        <v>82</v>
      </c>
      <c r="B79" s="83">
        <v>0.11</v>
      </c>
      <c r="C79" s="31"/>
      <c r="D79" s="18">
        <f t="shared" si="8"/>
        <v>0</v>
      </c>
      <c r="E79" s="39"/>
      <c r="F79" s="70">
        <f t="shared" si="11"/>
        <v>0</v>
      </c>
      <c r="G79" s="59"/>
      <c r="H79" s="39"/>
      <c r="I79" s="73">
        <f t="shared" si="9"/>
        <v>0</v>
      </c>
      <c r="J79" s="31">
        <f t="shared" si="12"/>
      </c>
      <c r="K79" s="39">
        <f t="shared" si="13"/>
      </c>
      <c r="L79" s="58" t="e">
        <f t="shared" si="10"/>
        <v>#VALUE!</v>
      </c>
    </row>
    <row r="80" spans="1:12" s="2" customFormat="1" ht="15" hidden="1">
      <c r="A80" s="49" t="s">
        <v>83</v>
      </c>
      <c r="B80" s="83">
        <v>0.53</v>
      </c>
      <c r="C80" s="31"/>
      <c r="D80" s="18">
        <f t="shared" si="8"/>
        <v>0</v>
      </c>
      <c r="E80" s="39"/>
      <c r="F80" s="70">
        <f t="shared" si="11"/>
        <v>0</v>
      </c>
      <c r="G80" s="59"/>
      <c r="H80" s="39"/>
      <c r="I80" s="73">
        <f t="shared" si="9"/>
        <v>0</v>
      </c>
      <c r="J80" s="31">
        <f t="shared" si="12"/>
      </c>
      <c r="K80" s="39">
        <f t="shared" si="13"/>
      </c>
      <c r="L80" s="58" t="e">
        <f t="shared" si="10"/>
        <v>#VALUE!</v>
      </c>
    </row>
    <row r="81" spans="1:12" s="2" customFormat="1" ht="15" hidden="1">
      <c r="A81" s="49" t="s">
        <v>46</v>
      </c>
      <c r="B81" s="83">
        <v>1.3</v>
      </c>
      <c r="C81" s="31"/>
      <c r="D81" s="18">
        <f t="shared" si="8"/>
        <v>0</v>
      </c>
      <c r="E81" s="39"/>
      <c r="F81" s="70">
        <f t="shared" si="11"/>
        <v>0</v>
      </c>
      <c r="G81" s="59"/>
      <c r="H81" s="39"/>
      <c r="I81" s="73">
        <f t="shared" si="9"/>
        <v>0</v>
      </c>
      <c r="J81" s="31">
        <f t="shared" si="12"/>
      </c>
      <c r="K81" s="39">
        <f t="shared" si="13"/>
      </c>
      <c r="L81" s="58" t="e">
        <f t="shared" si="10"/>
        <v>#VALUE!</v>
      </c>
    </row>
    <row r="82" spans="1:12" s="2" customFormat="1" ht="15" hidden="1">
      <c r="A82" s="49" t="s">
        <v>47</v>
      </c>
      <c r="B82" s="83">
        <v>1.55</v>
      </c>
      <c r="C82" s="31"/>
      <c r="D82" s="18">
        <f t="shared" si="8"/>
        <v>0</v>
      </c>
      <c r="E82" s="39"/>
      <c r="F82" s="70">
        <f t="shared" si="11"/>
        <v>0</v>
      </c>
      <c r="G82" s="59"/>
      <c r="H82" s="39"/>
      <c r="I82" s="73">
        <f t="shared" si="9"/>
        <v>0</v>
      </c>
      <c r="J82" s="31">
        <f t="shared" si="12"/>
      </c>
      <c r="K82" s="39">
        <f t="shared" si="13"/>
      </c>
      <c r="L82" s="58" t="e">
        <f t="shared" si="10"/>
        <v>#VALUE!</v>
      </c>
    </row>
    <row r="83" spans="1:12" s="2" customFormat="1" ht="15" hidden="1">
      <c r="A83" s="49" t="s">
        <v>84</v>
      </c>
      <c r="B83" s="83">
        <v>0</v>
      </c>
      <c r="C83" s="31"/>
      <c r="D83" s="18" t="e">
        <f t="shared" si="8"/>
        <v>#DIV/0!</v>
      </c>
      <c r="E83" s="39"/>
      <c r="F83" s="70">
        <f t="shared" si="11"/>
        <v>0</v>
      </c>
      <c r="G83" s="59"/>
      <c r="H83" s="39"/>
      <c r="I83" s="73">
        <f t="shared" si="9"/>
        <v>0</v>
      </c>
      <c r="J83" s="31">
        <f t="shared" si="12"/>
      </c>
      <c r="K83" s="39">
        <f t="shared" si="13"/>
      </c>
      <c r="L83" s="58" t="e">
        <f t="shared" si="10"/>
        <v>#VALUE!</v>
      </c>
    </row>
    <row r="84" spans="1:12" s="2" customFormat="1" ht="15" hidden="1">
      <c r="A84" s="49" t="s">
        <v>85</v>
      </c>
      <c r="B84" s="83">
        <v>0</v>
      </c>
      <c r="C84" s="31"/>
      <c r="D84" s="18" t="e">
        <f t="shared" si="8"/>
        <v>#DIV/0!</v>
      </c>
      <c r="E84" s="39"/>
      <c r="F84" s="70">
        <f t="shared" si="11"/>
        <v>0</v>
      </c>
      <c r="G84" s="59"/>
      <c r="H84" s="39"/>
      <c r="I84" s="73">
        <f t="shared" si="9"/>
        <v>0</v>
      </c>
      <c r="J84" s="31">
        <f t="shared" si="12"/>
      </c>
      <c r="K84" s="39">
        <f t="shared" si="13"/>
      </c>
      <c r="L84" s="58" t="e">
        <f t="shared" si="10"/>
        <v>#VALUE!</v>
      </c>
    </row>
    <row r="85" spans="1:12" s="2" customFormat="1" ht="15" hidden="1">
      <c r="A85" s="49" t="s">
        <v>48</v>
      </c>
      <c r="B85" s="83">
        <v>1.0899999999999999</v>
      </c>
      <c r="C85" s="31"/>
      <c r="D85" s="18">
        <f t="shared" si="8"/>
        <v>0</v>
      </c>
      <c r="E85" s="39"/>
      <c r="F85" s="70">
        <f t="shared" si="11"/>
        <v>0</v>
      </c>
      <c r="G85" s="59"/>
      <c r="H85" s="39"/>
      <c r="I85" s="73">
        <f t="shared" si="9"/>
        <v>0</v>
      </c>
      <c r="J85" s="31">
        <f t="shared" si="12"/>
      </c>
      <c r="K85" s="39">
        <f t="shared" si="13"/>
      </c>
      <c r="L85" s="58" t="e">
        <f t="shared" si="10"/>
        <v>#VALUE!</v>
      </c>
    </row>
    <row r="86" spans="1:12" s="2" customFormat="1" ht="15" hidden="1">
      <c r="A86" s="49" t="s">
        <v>86</v>
      </c>
      <c r="B86" s="83">
        <v>0</v>
      </c>
      <c r="C86" s="31"/>
      <c r="D86" s="18" t="e">
        <f t="shared" si="8"/>
        <v>#DIV/0!</v>
      </c>
      <c r="E86" s="39"/>
      <c r="F86" s="70">
        <f t="shared" si="11"/>
        <v>0</v>
      </c>
      <c r="G86" s="59"/>
      <c r="H86" s="39"/>
      <c r="I86" s="73">
        <f t="shared" si="9"/>
        <v>0</v>
      </c>
      <c r="J86" s="31">
        <f t="shared" si="12"/>
      </c>
      <c r="K86" s="39">
        <f t="shared" si="13"/>
      </c>
      <c r="L86" s="58" t="e">
        <f t="shared" si="10"/>
        <v>#VALUE!</v>
      </c>
    </row>
    <row r="87" spans="1:12" s="2" customFormat="1" ht="15" hidden="1">
      <c r="A87" s="49" t="s">
        <v>49</v>
      </c>
      <c r="B87" s="83">
        <v>1.28</v>
      </c>
      <c r="C87" s="31"/>
      <c r="D87" s="18">
        <f t="shared" si="8"/>
        <v>0</v>
      </c>
      <c r="E87" s="39"/>
      <c r="F87" s="70">
        <f t="shared" si="11"/>
        <v>0</v>
      </c>
      <c r="G87" s="59"/>
      <c r="H87" s="39"/>
      <c r="I87" s="73">
        <f t="shared" si="9"/>
        <v>0</v>
      </c>
      <c r="J87" s="31">
        <f t="shared" si="12"/>
      </c>
      <c r="K87" s="39">
        <f t="shared" si="13"/>
      </c>
      <c r="L87" s="58" t="e">
        <f t="shared" si="10"/>
        <v>#VALUE!</v>
      </c>
    </row>
    <row r="88" spans="1:12" s="2" customFormat="1" ht="15" hidden="1">
      <c r="A88" s="49" t="s">
        <v>50</v>
      </c>
      <c r="B88" s="83">
        <v>0.9500000000000001</v>
      </c>
      <c r="C88" s="31"/>
      <c r="D88" s="18">
        <f t="shared" si="8"/>
        <v>0</v>
      </c>
      <c r="E88" s="39"/>
      <c r="F88" s="70">
        <f t="shared" si="11"/>
        <v>0</v>
      </c>
      <c r="G88" s="59"/>
      <c r="H88" s="39"/>
      <c r="I88" s="73">
        <f t="shared" si="9"/>
        <v>0</v>
      </c>
      <c r="J88" s="31">
        <f t="shared" si="12"/>
      </c>
      <c r="K88" s="39">
        <f t="shared" si="13"/>
      </c>
      <c r="L88" s="58" t="e">
        <f t="shared" si="10"/>
        <v>#VALUE!</v>
      </c>
    </row>
    <row r="89" spans="1:12" s="2" customFormat="1" ht="15" hidden="1">
      <c r="A89" s="49" t="s">
        <v>51</v>
      </c>
      <c r="B89" s="83">
        <v>1.88</v>
      </c>
      <c r="C89" s="31"/>
      <c r="D89" s="18">
        <f t="shared" si="8"/>
        <v>0</v>
      </c>
      <c r="E89" s="39"/>
      <c r="F89" s="70">
        <f t="shared" si="11"/>
        <v>0</v>
      </c>
      <c r="G89" s="59"/>
      <c r="H89" s="39"/>
      <c r="I89" s="73">
        <f t="shared" si="9"/>
        <v>0</v>
      </c>
      <c r="J89" s="31">
        <f t="shared" si="12"/>
      </c>
      <c r="K89" s="39">
        <f t="shared" si="13"/>
      </c>
      <c r="L89" s="58" t="e">
        <f t="shared" si="10"/>
        <v>#VALUE!</v>
      </c>
    </row>
    <row r="90" spans="1:12" s="2" customFormat="1" ht="15" hidden="1">
      <c r="A90" s="46" t="s">
        <v>52</v>
      </c>
      <c r="B90" s="83">
        <v>0.51</v>
      </c>
      <c r="C90" s="31"/>
      <c r="D90" s="18">
        <f t="shared" si="8"/>
        <v>0</v>
      </c>
      <c r="E90" s="39"/>
      <c r="F90" s="70">
        <f t="shared" si="11"/>
        <v>0</v>
      </c>
      <c r="G90" s="59"/>
      <c r="H90" s="39"/>
      <c r="I90" s="73">
        <f t="shared" si="9"/>
        <v>0</v>
      </c>
      <c r="J90" s="31">
        <f t="shared" si="12"/>
      </c>
      <c r="K90" s="39">
        <f t="shared" si="13"/>
      </c>
      <c r="L90" s="58" t="e">
        <f t="shared" si="10"/>
        <v>#VALUE!</v>
      </c>
    </row>
    <row r="91" spans="1:12" s="2" customFormat="1" ht="15" hidden="1">
      <c r="A91" s="49" t="s">
        <v>97</v>
      </c>
      <c r="B91" s="83">
        <v>0.22</v>
      </c>
      <c r="C91" s="31"/>
      <c r="D91" s="18">
        <f t="shared" si="8"/>
        <v>0</v>
      </c>
      <c r="E91" s="39"/>
      <c r="F91" s="70">
        <f t="shared" si="11"/>
        <v>0</v>
      </c>
      <c r="G91" s="59"/>
      <c r="H91" s="39"/>
      <c r="I91" s="73">
        <f t="shared" si="9"/>
        <v>0</v>
      </c>
      <c r="J91" s="31">
        <f t="shared" si="12"/>
      </c>
      <c r="K91" s="39">
        <f t="shared" si="13"/>
      </c>
      <c r="L91" s="58" t="e">
        <f t="shared" si="10"/>
        <v>#VALUE!</v>
      </c>
    </row>
    <row r="92" spans="1:12" s="2" customFormat="1" ht="15" hidden="1">
      <c r="A92" s="49" t="s">
        <v>87</v>
      </c>
      <c r="B92" s="83">
        <v>0</v>
      </c>
      <c r="C92" s="31"/>
      <c r="D92" s="18" t="e">
        <f t="shared" si="8"/>
        <v>#DIV/0!</v>
      </c>
      <c r="E92" s="39"/>
      <c r="F92" s="70">
        <f t="shared" si="11"/>
        <v>0</v>
      </c>
      <c r="G92" s="59"/>
      <c r="H92" s="39"/>
      <c r="I92" s="73">
        <f t="shared" si="9"/>
        <v>0</v>
      </c>
      <c r="J92" s="31">
        <f t="shared" si="12"/>
      </c>
      <c r="K92" s="39">
        <f t="shared" si="13"/>
      </c>
      <c r="L92" s="58" t="e">
        <f t="shared" si="10"/>
        <v>#VALUE!</v>
      </c>
    </row>
    <row r="93" spans="1:12" s="15" customFormat="1" ht="15.75">
      <c r="A93" s="48" t="s">
        <v>53</v>
      </c>
      <c r="B93" s="82">
        <v>6.949999999999999</v>
      </c>
      <c r="C93" s="30">
        <f>SUM(C94:C103)-C99</f>
        <v>0.135</v>
      </c>
      <c r="D93" s="33">
        <f t="shared" si="8"/>
        <v>1.9424460431654678</v>
      </c>
      <c r="E93" s="38">
        <v>0.037</v>
      </c>
      <c r="F93" s="143">
        <f t="shared" si="11"/>
        <v>0.098</v>
      </c>
      <c r="G93" s="53">
        <f>SUM(G94:G103)-G99</f>
        <v>2.414</v>
      </c>
      <c r="H93" s="38">
        <v>0.523</v>
      </c>
      <c r="I93" s="147">
        <f t="shared" si="9"/>
        <v>1.891</v>
      </c>
      <c r="J93" s="30">
        <f t="shared" si="12"/>
        <v>178.81481481481484</v>
      </c>
      <c r="K93" s="38">
        <f t="shared" si="13"/>
        <v>141.35135135135135</v>
      </c>
      <c r="L93" s="133">
        <f t="shared" si="10"/>
        <v>37.46346346346348</v>
      </c>
    </row>
    <row r="94" spans="1:12" s="2" customFormat="1" ht="15" hidden="1">
      <c r="A94" s="49" t="s">
        <v>88</v>
      </c>
      <c r="B94" s="83">
        <v>0.7000000000000001</v>
      </c>
      <c r="C94" s="31"/>
      <c r="D94" s="34">
        <f t="shared" si="8"/>
        <v>0</v>
      </c>
      <c r="E94" s="39"/>
      <c r="F94" s="144">
        <f t="shared" si="11"/>
        <v>0</v>
      </c>
      <c r="G94" s="59"/>
      <c r="H94" s="39"/>
      <c r="I94" s="148">
        <f t="shared" si="9"/>
        <v>0</v>
      </c>
      <c r="J94" s="31">
        <f t="shared" si="12"/>
      </c>
      <c r="K94" s="39">
        <f t="shared" si="13"/>
      </c>
      <c r="L94" s="132" t="e">
        <f t="shared" si="10"/>
        <v>#VALUE!</v>
      </c>
    </row>
    <row r="95" spans="1:12" s="2" customFormat="1" ht="15">
      <c r="A95" s="50" t="s">
        <v>54</v>
      </c>
      <c r="B95" s="108">
        <v>3.67</v>
      </c>
      <c r="C95" s="40">
        <v>0.135</v>
      </c>
      <c r="D95" s="91">
        <f t="shared" si="8"/>
        <v>3.6784741144414173</v>
      </c>
      <c r="E95" s="42">
        <v>0.037</v>
      </c>
      <c r="F95" s="112">
        <v>1.112</v>
      </c>
      <c r="G95" s="60">
        <v>2.414</v>
      </c>
      <c r="H95" s="42">
        <v>0.523</v>
      </c>
      <c r="I95" s="149">
        <f t="shared" si="9"/>
        <v>1.891</v>
      </c>
      <c r="J95" s="40">
        <f t="shared" si="12"/>
        <v>178.81481481481484</v>
      </c>
      <c r="K95" s="42">
        <f t="shared" si="13"/>
        <v>141.35135135135135</v>
      </c>
      <c r="L95" s="134">
        <f t="shared" si="10"/>
        <v>37.46346346346348</v>
      </c>
    </row>
    <row r="96" spans="1:12" s="2" customFormat="1" ht="15" hidden="1">
      <c r="A96" s="125" t="s">
        <v>55</v>
      </c>
      <c r="B96" s="137">
        <v>0.52</v>
      </c>
      <c r="C96" s="119"/>
      <c r="D96" s="120">
        <f t="shared" si="8"/>
        <v>0</v>
      </c>
      <c r="E96" s="121"/>
      <c r="F96" s="122">
        <f t="shared" si="11"/>
        <v>0</v>
      </c>
      <c r="G96" s="138"/>
      <c r="H96" s="121"/>
      <c r="I96" s="139">
        <f t="shared" si="9"/>
        <v>0</v>
      </c>
      <c r="J96" s="119">
        <f t="shared" si="12"/>
      </c>
      <c r="K96" s="121">
        <f t="shared" si="13"/>
      </c>
      <c r="L96" s="109" t="e">
        <f t="shared" si="10"/>
        <v>#VALUE!</v>
      </c>
    </row>
    <row r="97" spans="1:12" s="2" customFormat="1" ht="15" hidden="1">
      <c r="A97" s="49" t="s">
        <v>56</v>
      </c>
      <c r="B97" s="83">
        <v>0.6799999999999999</v>
      </c>
      <c r="C97" s="31"/>
      <c r="D97" s="18">
        <f t="shared" si="8"/>
        <v>0</v>
      </c>
      <c r="E97" s="39"/>
      <c r="F97" s="70">
        <f t="shared" si="11"/>
        <v>0</v>
      </c>
      <c r="G97" s="59"/>
      <c r="H97" s="39"/>
      <c r="I97" s="73">
        <f t="shared" si="9"/>
        <v>0</v>
      </c>
      <c r="J97" s="31">
        <f t="shared" si="12"/>
      </c>
      <c r="K97" s="39">
        <f t="shared" si="13"/>
      </c>
      <c r="L97" s="58" t="e">
        <f t="shared" si="10"/>
        <v>#VALUE!</v>
      </c>
    </row>
    <row r="98" spans="1:12" s="2" customFormat="1" ht="15" hidden="1">
      <c r="A98" s="49" t="s">
        <v>57</v>
      </c>
      <c r="B98" s="83">
        <v>0.27</v>
      </c>
      <c r="C98" s="31"/>
      <c r="D98" s="18">
        <f t="shared" si="8"/>
        <v>0</v>
      </c>
      <c r="E98" s="39"/>
      <c r="F98" s="70">
        <f t="shared" si="11"/>
        <v>0</v>
      </c>
      <c r="G98" s="59"/>
      <c r="H98" s="39"/>
      <c r="I98" s="73">
        <f t="shared" si="9"/>
        <v>0</v>
      </c>
      <c r="J98" s="31">
        <f t="shared" si="12"/>
      </c>
      <c r="K98" s="39">
        <f t="shared" si="13"/>
      </c>
      <c r="L98" s="58" t="e">
        <f t="shared" si="10"/>
        <v>#VALUE!</v>
      </c>
    </row>
    <row r="99" spans="1:12" s="2" customFormat="1" ht="15" hidden="1">
      <c r="A99" s="49" t="s">
        <v>89</v>
      </c>
      <c r="B99" s="83">
        <v>0</v>
      </c>
      <c r="C99" s="31"/>
      <c r="D99" s="18" t="e">
        <f t="shared" si="8"/>
        <v>#DIV/0!</v>
      </c>
      <c r="E99" s="39"/>
      <c r="F99" s="70">
        <f t="shared" si="11"/>
        <v>0</v>
      </c>
      <c r="G99" s="59"/>
      <c r="H99" s="39"/>
      <c r="I99" s="73">
        <f t="shared" si="9"/>
        <v>0</v>
      </c>
      <c r="J99" s="31">
        <f t="shared" si="12"/>
      </c>
      <c r="K99" s="39">
        <f t="shared" si="13"/>
      </c>
      <c r="L99" s="58" t="e">
        <f t="shared" si="10"/>
        <v>#VALUE!</v>
      </c>
    </row>
    <row r="100" spans="1:12" s="2" customFormat="1" ht="15" hidden="1">
      <c r="A100" s="49" t="s">
        <v>58</v>
      </c>
      <c r="B100" s="83">
        <v>0.06999999999999999</v>
      </c>
      <c r="C100" s="31"/>
      <c r="D100" s="18">
        <f t="shared" si="8"/>
        <v>0</v>
      </c>
      <c r="E100" s="39"/>
      <c r="F100" s="70">
        <f t="shared" si="11"/>
        <v>0</v>
      </c>
      <c r="G100" s="59"/>
      <c r="H100" s="39"/>
      <c r="I100" s="73">
        <f t="shared" si="9"/>
        <v>0</v>
      </c>
      <c r="J100" s="31">
        <f t="shared" si="12"/>
      </c>
      <c r="K100" s="39">
        <f t="shared" si="13"/>
      </c>
      <c r="L100" s="58" t="e">
        <f t="shared" si="10"/>
        <v>#VALUE!</v>
      </c>
    </row>
    <row r="101" spans="1:12" s="2" customFormat="1" ht="15" hidden="1">
      <c r="A101" s="49" t="s">
        <v>59</v>
      </c>
      <c r="B101" s="83">
        <v>0.7</v>
      </c>
      <c r="C101" s="31"/>
      <c r="D101" s="18">
        <f t="shared" si="8"/>
        <v>0</v>
      </c>
      <c r="E101" s="39"/>
      <c r="F101" s="70">
        <f t="shared" si="11"/>
        <v>0</v>
      </c>
      <c r="G101" s="59"/>
      <c r="H101" s="39"/>
      <c r="I101" s="73">
        <f t="shared" si="9"/>
        <v>0</v>
      </c>
      <c r="J101" s="31">
        <f t="shared" si="12"/>
      </c>
      <c r="K101" s="39">
        <f t="shared" si="13"/>
      </c>
      <c r="L101" s="58" t="e">
        <f t="shared" si="10"/>
        <v>#VALUE!</v>
      </c>
    </row>
    <row r="102" spans="1:12" s="2" customFormat="1" ht="15" hidden="1">
      <c r="A102" s="50" t="s">
        <v>90</v>
      </c>
      <c r="B102" s="108">
        <v>0.32</v>
      </c>
      <c r="C102" s="40"/>
      <c r="D102" s="41">
        <f t="shared" si="8"/>
        <v>0</v>
      </c>
      <c r="E102" s="42"/>
      <c r="F102" s="71">
        <f t="shared" si="11"/>
        <v>0</v>
      </c>
      <c r="G102" s="60"/>
      <c r="H102" s="42"/>
      <c r="I102" s="74">
        <f t="shared" si="9"/>
        <v>0</v>
      </c>
      <c r="J102" s="40">
        <f t="shared" si="12"/>
      </c>
      <c r="K102" s="42">
        <f t="shared" si="13"/>
      </c>
      <c r="L102" s="110" t="e">
        <f t="shared" si="10"/>
        <v>#VALUE!</v>
      </c>
    </row>
    <row r="103" spans="1:12" s="2" customFormat="1" ht="15" hidden="1">
      <c r="A103" s="102" t="s">
        <v>91</v>
      </c>
      <c r="B103" s="103">
        <v>0</v>
      </c>
      <c r="C103" s="104"/>
      <c r="D103" s="113" t="e">
        <f t="shared" si="8"/>
        <v>#DIV/0!</v>
      </c>
      <c r="E103" s="105"/>
      <c r="F103" s="106">
        <f t="shared" si="11"/>
        <v>0</v>
      </c>
      <c r="G103" s="114"/>
      <c r="H103" s="105"/>
      <c r="I103" s="115">
        <f t="shared" si="9"/>
        <v>0</v>
      </c>
      <c r="J103" s="104">
        <f t="shared" si="12"/>
      </c>
      <c r="K103" s="105">
        <f t="shared" si="13"/>
      </c>
      <c r="L103" s="116" t="e">
        <f t="shared" si="10"/>
        <v>#VALUE!</v>
      </c>
    </row>
    <row r="104" s="7" customFormat="1" ht="15">
      <c r="G104" s="8"/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85"/>
      <c r="C149" s="185"/>
      <c r="D149" s="185"/>
    </row>
    <row r="150" spans="1:2" s="8" customFormat="1" ht="15.75">
      <c r="A150" s="21"/>
      <c r="B150" s="6"/>
    </row>
    <row r="151" spans="1:4" s="8" customFormat="1" ht="15">
      <c r="A151" s="6"/>
      <c r="B151" s="185"/>
      <c r="C151" s="185"/>
      <c r="D151" s="185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15">
      <c r="A227" s="6"/>
      <c r="B227" s="6"/>
    </row>
    <row r="228" spans="1:2" s="8" customFormat="1" ht="0.75" customHeight="1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pans="1:2" s="8" customFormat="1" ht="15">
      <c r="A265" s="6"/>
      <c r="B265" s="6"/>
    </row>
    <row r="266" s="8" customFormat="1" ht="15"/>
    <row r="267" s="8" customFormat="1" ht="15"/>
    <row r="268" s="8" customFormat="1" ht="15"/>
    <row r="269" s="8" customFormat="1" ht="15"/>
    <row r="270" s="8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printOptions horizontalCentered="1"/>
  <pageMargins left="0" right="0" top="0" bottom="0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Россинская Ольга Владимировна</cp:lastModifiedBy>
  <cp:lastPrinted>2018-07-26T14:22:12Z</cp:lastPrinted>
  <dcterms:created xsi:type="dcterms:W3CDTF">2001-07-31T10:01:43Z</dcterms:created>
  <dcterms:modified xsi:type="dcterms:W3CDTF">2018-07-26T14:30:52Z</dcterms:modified>
  <cp:category/>
  <cp:version/>
  <cp:contentType/>
  <cp:contentStatus/>
</cp:coreProperties>
</file>