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336" windowWidth="19440" windowHeight="5280" tabRatio="898" activeTab="3"/>
  </bookViews>
  <sheets>
    <sheet name="зерноск" sheetId="1" r:id="rId1"/>
    <sheet name="пшен." sheetId="2" r:id="rId2"/>
    <sheet name="ячмень" sheetId="3" r:id="rId3"/>
    <sheet name="рапс" sheetId="4" r:id="rId4"/>
  </sheets>
  <definedNames>
    <definedName name="_xlnm.Print_Titles" localSheetId="0">'зерноск'!$4:$5</definedName>
    <definedName name="_xlnm.Print_Area" localSheetId="0">'зерноск'!$A$1:$L$94</definedName>
    <definedName name="_xlnm.Print_Area" localSheetId="1">'пшен.'!$A$1:$L$79</definedName>
    <definedName name="_xlnm.Print_Area" localSheetId="3">'рапс'!$A$1:$L$66</definedName>
    <definedName name="_xlnm.Print_Area" localSheetId="2">'ячмень'!$A$1:$L$94</definedName>
  </definedNames>
  <calcPr fullCalcOnLoad="1"/>
</workbook>
</file>

<file path=xl/sharedStrings.xml><?xml version="1.0" encoding="utf-8"?>
<sst xmlns="http://schemas.openxmlformats.org/spreadsheetml/2006/main" count="559" uniqueCount="113">
  <si>
    <t>Урожайность, ц/га</t>
  </si>
  <si>
    <t>Наименование регионов</t>
  </si>
  <si>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</si>
  <si>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</si>
  <si>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</si>
  <si>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</si>
  <si>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</si>
  <si>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</si>
  <si>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</si>
  <si>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</si>
  <si>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</si>
  <si>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</si>
  <si>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</si>
  <si>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</si>
  <si>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</si>
  <si>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</si>
  <si>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</si>
  <si>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</si>
  <si>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</si>
  <si>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</si>
  <si>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</si>
  <si>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</si>
  <si>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</si>
  <si>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</si>
  <si>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</si>
  <si>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</si>
  <si>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</si>
  <si>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</si>
  <si>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</si>
  <si>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Карачаево-Черкесская Респ.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</si>
  <si>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</si>
  <si>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</si>
  <si>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</si>
  <si>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</si>
  <si>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</si>
  <si>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Чувашская Республика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</si>
  <si>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</si>
  <si>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</si>
  <si>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</si>
  <si>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</si>
  <si>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</si>
  <si>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</si>
  <si>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</si>
  <si>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</si>
  <si>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</si>
  <si>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Сибирский фед. округ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</si>
  <si>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</si>
  <si>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</si>
  <si>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</si>
  <si>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</si>
  <si>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</si>
  <si>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</si>
  <si>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</si>
  <si>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</si>
  <si>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</si>
  <si>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</si>
  <si>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</si>
  <si>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</si>
  <si>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</si>
  <si>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</si>
  <si>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Намолочено, тыс. тонн</t>
  </si>
  <si>
    <t xml:space="preserve">Республика Карелия </t>
  </si>
  <si>
    <t xml:space="preserve">       в т. ч.  Ненецкий а.о.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</si>
  <si>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</si>
  <si>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</si>
  <si>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</si>
  <si>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>Кабардино-Балкарская Респ.</t>
  </si>
  <si>
    <t xml:space="preserve">Республика Калмыкия </t>
  </si>
  <si>
    <t xml:space="preserve">Респ.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</si>
  <si>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</si>
  <si>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</si>
  <si>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</si>
  <si>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</si>
  <si>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</si>
  <si>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</si>
  <si>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</si>
  <si>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</si>
  <si>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</si>
  <si>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</si>
  <si>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</si>
  <si>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</si>
  <si>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</si>
  <si>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</si>
  <si>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</si>
  <si>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</si>
  <si>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</si>
  <si>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>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</si>
  <si>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</si>
  <si>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</si>
  <si>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</si>
  <si>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</si>
  <si>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</si>
  <si>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Московская область</t>
  </si>
  <si>
    <t>Южный фед. округ</t>
  </si>
  <si>
    <t>Пермский край</t>
  </si>
  <si>
    <t xml:space="preserve">Ставропольский край   </t>
  </si>
  <si>
    <t>Обмолочено, тыс.га</t>
  </si>
  <si>
    <t>Забайкальский край</t>
  </si>
  <si>
    <t>Северо-Кавказский фед. округ</t>
  </si>
  <si>
    <t>Уборка зерновых и зернобобовых культур в Российской Федерации</t>
  </si>
  <si>
    <t/>
  </si>
  <si>
    <t>Республика Крым</t>
  </si>
  <si>
    <t>г. Севастополь</t>
  </si>
  <si>
    <t>2017 г. +/- к 2016 г.</t>
  </si>
  <si>
    <t>2017 г.</t>
  </si>
  <si>
    <t>2016 г.</t>
  </si>
  <si>
    <t>Уборка пшеницы озимой и яровой в Российской Федерации</t>
  </si>
  <si>
    <t>Уборка ячменя озимого и ярового в Российской Федерации</t>
  </si>
  <si>
    <t>Уборка рапса  в Российской Федерации</t>
  </si>
  <si>
    <t>% к площ. уборки</t>
  </si>
  <si>
    <t>Площадь к уборке, тыс.га   (данные регионов)</t>
  </si>
  <si>
    <t xml:space="preserve"> </t>
  </si>
  <si>
    <t>по состоянию на 21 июля 2017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</si>
</sst>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mmm/yyyy"/>
    <numFmt numFmtId="178" formatCode="[&lt;=0.05]##0.00;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8"/>
      <name val="Arial Cyr"/>
      <family val="2"/>
    </font>
    <font>
      <b/>
      <sz val="12"/>
      <color indexed="8"/>
      <name val="Arial"/>
      <family val="2"/>
    </font>
    <font>
      <b/>
      <sz val="12"/>
      <color indexed="8"/>
      <name val="Arial Cyr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Arial Cyr"/>
      <family val="2"/>
    </font>
    <font>
      <b/>
      <sz val="12"/>
      <color theme="1"/>
      <name val="Arial"/>
      <family val="2"/>
    </font>
    <font>
      <b/>
      <sz val="12"/>
      <color theme="1"/>
      <name val="Arial Cyr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 applyProtection="1">
      <alignment horizontal="center" vertical="center"/>
      <protection locked="0"/>
    </xf>
    <xf numFmtId="172" fontId="3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2" fontId="4" fillId="0" borderId="15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/>
    </xf>
    <xf numFmtId="172" fontId="3" fillId="0" borderId="18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172" fontId="3" fillId="0" borderId="22" xfId="0" applyNumberFormat="1" applyFont="1" applyFill="1" applyBorder="1" applyAlignment="1" applyProtection="1">
      <alignment/>
      <protection locked="0"/>
    </xf>
    <xf numFmtId="0" fontId="2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 applyProtection="1">
      <alignment horizontal="center"/>
      <protection locked="0"/>
    </xf>
    <xf numFmtId="172" fontId="3" fillId="0" borderId="12" xfId="0" applyNumberFormat="1" applyFont="1" applyFill="1" applyBorder="1" applyAlignment="1" applyProtection="1">
      <alignment horizontal="center"/>
      <protection locked="0"/>
    </xf>
    <xf numFmtId="172" fontId="4" fillId="0" borderId="12" xfId="0" applyNumberFormat="1" applyFont="1" applyFill="1" applyBorder="1" applyAlignment="1" applyProtection="1">
      <alignment horizontal="center"/>
      <protection locked="0"/>
    </xf>
    <xf numFmtId="172" fontId="2" fillId="33" borderId="1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 applyProtection="1">
      <alignment horizontal="center"/>
      <protection locked="0"/>
    </xf>
    <xf numFmtId="172" fontId="4" fillId="0" borderId="12" xfId="0" applyNumberFormat="1" applyFont="1" applyFill="1" applyBorder="1" applyAlignment="1" applyProtection="1">
      <alignment horizontal="center"/>
      <protection locked="0"/>
    </xf>
    <xf numFmtId="172" fontId="4" fillId="0" borderId="22" xfId="0" applyNumberFormat="1" applyFont="1" applyFill="1" applyBorder="1" applyAlignment="1" applyProtection="1">
      <alignment/>
      <protection locked="0"/>
    </xf>
    <xf numFmtId="172" fontId="4" fillId="0" borderId="26" xfId="0" applyNumberFormat="1" applyFont="1" applyFill="1" applyBorder="1" applyAlignment="1" applyProtection="1">
      <alignment/>
      <protection locked="0"/>
    </xf>
    <xf numFmtId="0" fontId="3" fillId="0" borderId="27" xfId="0" applyFont="1" applyFill="1" applyBorder="1" applyAlignment="1">
      <alignment/>
    </xf>
    <xf numFmtId="172" fontId="3" fillId="0" borderId="28" xfId="0" applyNumberFormat="1" applyFont="1" applyFill="1" applyBorder="1" applyAlignment="1">
      <alignment horizontal="center"/>
    </xf>
    <xf numFmtId="172" fontId="3" fillId="0" borderId="29" xfId="0" applyNumberFormat="1" applyFont="1" applyFill="1" applyBorder="1" applyAlignment="1">
      <alignment/>
    </xf>
    <xf numFmtId="172" fontId="3" fillId="0" borderId="29" xfId="0" applyNumberFormat="1" applyFont="1" applyFill="1" applyBorder="1" applyAlignment="1">
      <alignment horizontal="center"/>
    </xf>
    <xf numFmtId="172" fontId="3" fillId="0" borderId="30" xfId="0" applyNumberFormat="1" applyFont="1" applyFill="1" applyBorder="1" applyAlignment="1" applyProtection="1">
      <alignment/>
      <protection locked="0"/>
    </xf>
    <xf numFmtId="172" fontId="3" fillId="0" borderId="31" xfId="0" applyNumberFormat="1" applyFont="1" applyFill="1" applyBorder="1" applyAlignment="1">
      <alignment/>
    </xf>
    <xf numFmtId="172" fontId="3" fillId="0" borderId="32" xfId="0" applyNumberFormat="1" applyFont="1" applyFill="1" applyBorder="1" applyAlignment="1">
      <alignment/>
    </xf>
    <xf numFmtId="172" fontId="4" fillId="0" borderId="29" xfId="0" applyNumberFormat="1" applyFont="1" applyFill="1" applyBorder="1" applyAlignment="1">
      <alignment/>
    </xf>
    <xf numFmtId="172" fontId="3" fillId="0" borderId="31" xfId="0" applyNumberFormat="1" applyFont="1" applyFill="1" applyBorder="1" applyAlignment="1">
      <alignment/>
    </xf>
    <xf numFmtId="0" fontId="3" fillId="0" borderId="33" xfId="0" applyFont="1" applyFill="1" applyBorder="1" applyAlignment="1">
      <alignment horizontal="left" vertical="center"/>
    </xf>
    <xf numFmtId="172" fontId="3" fillId="0" borderId="14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 applyProtection="1">
      <alignment horizontal="center"/>
      <protection locked="0"/>
    </xf>
    <xf numFmtId="172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72" fontId="3" fillId="0" borderId="11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/>
    </xf>
    <xf numFmtId="172" fontId="4" fillId="0" borderId="11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left"/>
    </xf>
    <xf numFmtId="172" fontId="3" fillId="34" borderId="11" xfId="0" applyNumberFormat="1" applyFont="1" applyFill="1" applyBorder="1" applyAlignment="1">
      <alignment horizontal="center"/>
    </xf>
    <xf numFmtId="172" fontId="48" fillId="34" borderId="11" xfId="0" applyNumberFormat="1" applyFont="1" applyFill="1" applyBorder="1" applyAlignment="1">
      <alignment horizontal="center"/>
    </xf>
    <xf numFmtId="172" fontId="48" fillId="34" borderId="12" xfId="0" applyNumberFormat="1" applyFont="1" applyFill="1" applyBorder="1" applyAlignment="1" applyProtection="1">
      <alignment horizontal="center"/>
      <protection locked="0"/>
    </xf>
    <xf numFmtId="0" fontId="48" fillId="34" borderId="13" xfId="0" applyFont="1" applyFill="1" applyBorder="1" applyAlignment="1">
      <alignment/>
    </xf>
    <xf numFmtId="172" fontId="48" fillId="34" borderId="11" xfId="0" applyNumberFormat="1" applyFont="1" applyFill="1" applyBorder="1" applyAlignment="1">
      <alignment/>
    </xf>
    <xf numFmtId="172" fontId="48" fillId="34" borderId="11" xfId="0" applyNumberFormat="1" applyFont="1" applyFill="1" applyBorder="1" applyAlignment="1">
      <alignment horizontal="center"/>
    </xf>
    <xf numFmtId="172" fontId="48" fillId="34" borderId="11" xfId="0" applyNumberFormat="1" applyFont="1" applyFill="1" applyBorder="1" applyAlignment="1" applyProtection="1">
      <alignment horizontal="center"/>
      <protection locked="0"/>
    </xf>
    <xf numFmtId="172" fontId="48" fillId="34" borderId="12" xfId="0" applyNumberFormat="1" applyFont="1" applyFill="1" applyBorder="1" applyAlignment="1" applyProtection="1">
      <alignment horizontal="center"/>
      <protection locked="0"/>
    </xf>
    <xf numFmtId="0" fontId="49" fillId="34" borderId="0" xfId="0" applyFont="1" applyFill="1" applyBorder="1" applyAlignment="1">
      <alignment horizontal="center"/>
    </xf>
    <xf numFmtId="172" fontId="48" fillId="34" borderId="11" xfId="0" applyNumberFormat="1" applyFont="1" applyFill="1" applyBorder="1" applyAlignment="1" applyProtection="1">
      <alignment horizontal="center"/>
      <protection locked="0"/>
    </xf>
    <xf numFmtId="0" fontId="48" fillId="34" borderId="15" xfId="0" applyFont="1" applyFill="1" applyBorder="1" applyAlignment="1">
      <alignment/>
    </xf>
    <xf numFmtId="172" fontId="48" fillId="34" borderId="16" xfId="0" applyNumberFormat="1" applyFont="1" applyFill="1" applyBorder="1" applyAlignment="1">
      <alignment/>
    </xf>
    <xf numFmtId="172" fontId="48" fillId="34" borderId="16" xfId="0" applyNumberFormat="1" applyFont="1" applyFill="1" applyBorder="1" applyAlignment="1">
      <alignment horizontal="center"/>
    </xf>
    <xf numFmtId="172" fontId="3" fillId="34" borderId="18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172" fontId="3" fillId="34" borderId="13" xfId="0" applyNumberFormat="1" applyFont="1" applyFill="1" applyBorder="1" applyAlignment="1">
      <alignment horizontal="center"/>
    </xf>
    <xf numFmtId="172" fontId="3" fillId="34" borderId="11" xfId="0" applyNumberFormat="1" applyFont="1" applyFill="1" applyBorder="1" applyAlignment="1">
      <alignment/>
    </xf>
    <xf numFmtId="172" fontId="3" fillId="34" borderId="22" xfId="0" applyNumberFormat="1" applyFont="1" applyFill="1" applyBorder="1" applyAlignment="1" applyProtection="1">
      <alignment/>
      <protection locked="0"/>
    </xf>
    <xf numFmtId="172" fontId="3" fillId="34" borderId="12" xfId="0" applyNumberFormat="1" applyFont="1" applyFill="1" applyBorder="1" applyAlignment="1">
      <alignment/>
    </xf>
    <xf numFmtId="172" fontId="4" fillId="34" borderId="11" xfId="0" applyNumberFormat="1" applyFont="1" applyFill="1" applyBorder="1" applyAlignment="1">
      <alignment/>
    </xf>
    <xf numFmtId="172" fontId="3" fillId="34" borderId="12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72" fontId="48" fillId="34" borderId="16" xfId="0" applyNumberFormat="1" applyFont="1" applyFill="1" applyBorder="1" applyAlignment="1">
      <alignment horizontal="center"/>
    </xf>
    <xf numFmtId="0" fontId="50" fillId="34" borderId="13" xfId="0" applyFont="1" applyFill="1" applyBorder="1" applyAlignment="1">
      <alignment/>
    </xf>
    <xf numFmtId="172" fontId="50" fillId="34" borderId="11" xfId="0" applyNumberFormat="1" applyFont="1" applyFill="1" applyBorder="1" applyAlignment="1">
      <alignment/>
    </xf>
    <xf numFmtId="172" fontId="50" fillId="34" borderId="11" xfId="0" applyNumberFormat="1" applyFont="1" applyFill="1" applyBorder="1" applyAlignment="1">
      <alignment horizontal="center"/>
    </xf>
    <xf numFmtId="172" fontId="50" fillId="34" borderId="11" xfId="0" applyNumberFormat="1" applyFont="1" applyFill="1" applyBorder="1" applyAlignment="1" applyProtection="1">
      <alignment horizontal="center"/>
      <protection locked="0"/>
    </xf>
    <xf numFmtId="172" fontId="50" fillId="34" borderId="11" xfId="0" applyNumberFormat="1" applyFont="1" applyFill="1" applyBorder="1" applyAlignment="1">
      <alignment horizontal="center"/>
    </xf>
    <xf numFmtId="172" fontId="50" fillId="34" borderId="12" xfId="0" applyNumberFormat="1" applyFont="1" applyFill="1" applyBorder="1" applyAlignment="1" applyProtection="1">
      <alignment horizontal="center"/>
      <protection locked="0"/>
    </xf>
    <xf numFmtId="0" fontId="49" fillId="34" borderId="13" xfId="0" applyFont="1" applyFill="1" applyBorder="1" applyAlignment="1">
      <alignment horizontal="left"/>
    </xf>
    <xf numFmtId="172" fontId="49" fillId="34" borderId="11" xfId="0" applyNumberFormat="1" applyFont="1" applyFill="1" applyBorder="1" applyAlignment="1">
      <alignment horizontal="center"/>
    </xf>
    <xf numFmtId="172" fontId="49" fillId="34" borderId="12" xfId="0" applyNumberFormat="1" applyFont="1" applyFill="1" applyBorder="1" applyAlignment="1">
      <alignment horizontal="center"/>
    </xf>
    <xf numFmtId="172" fontId="50" fillId="34" borderId="12" xfId="0" applyNumberFormat="1" applyFont="1" applyFill="1" applyBorder="1" applyAlignment="1" applyProtection="1">
      <alignment horizontal="center"/>
      <protection locked="0"/>
    </xf>
    <xf numFmtId="0" fontId="50" fillId="34" borderId="33" xfId="0" applyFont="1" applyFill="1" applyBorder="1" applyAlignment="1">
      <alignment horizontal="left" vertical="center"/>
    </xf>
    <xf numFmtId="172" fontId="50" fillId="34" borderId="14" xfId="0" applyNumberFormat="1" applyFont="1" applyFill="1" applyBorder="1" applyAlignment="1">
      <alignment vertical="center"/>
    </xf>
    <xf numFmtId="172" fontId="50" fillId="34" borderId="14" xfId="0" applyNumberFormat="1" applyFont="1" applyFill="1" applyBorder="1" applyAlignment="1">
      <alignment horizontal="center"/>
    </xf>
    <xf numFmtId="172" fontId="50" fillId="34" borderId="14" xfId="0" applyNumberFormat="1" applyFont="1" applyFill="1" applyBorder="1" applyAlignment="1" applyProtection="1">
      <alignment horizontal="center"/>
      <protection locked="0"/>
    </xf>
    <xf numFmtId="172" fontId="50" fillId="34" borderId="14" xfId="0" applyNumberFormat="1" applyFont="1" applyFill="1" applyBorder="1" applyAlignment="1">
      <alignment horizontal="center"/>
    </xf>
    <xf numFmtId="172" fontId="50" fillId="34" borderId="25" xfId="0" applyNumberFormat="1" applyFont="1" applyFill="1" applyBorder="1" applyAlignment="1" applyProtection="1">
      <alignment horizontal="center"/>
      <protection locked="0"/>
    </xf>
    <xf numFmtId="2" fontId="51" fillId="34" borderId="0" xfId="0" applyNumberFormat="1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16" fontId="49" fillId="34" borderId="0" xfId="0" applyNumberFormat="1" applyFont="1" applyFill="1" applyBorder="1" applyAlignment="1">
      <alignment horizontal="center"/>
    </xf>
    <xf numFmtId="0" fontId="49" fillId="34" borderId="11" xfId="0" applyFont="1" applyFill="1" applyBorder="1" applyAlignment="1">
      <alignment/>
    </xf>
    <xf numFmtId="0" fontId="49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Continuous" vertical="center"/>
    </xf>
    <xf numFmtId="0" fontId="1" fillId="34" borderId="0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0" xfId="0" applyFont="1" applyFill="1" applyAlignment="1">
      <alignment/>
    </xf>
    <xf numFmtId="0" fontId="2" fillId="34" borderId="2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3" fillId="34" borderId="33" xfId="0" applyFont="1" applyFill="1" applyBorder="1" applyAlignment="1">
      <alignment horizontal="left" vertical="center"/>
    </xf>
    <xf numFmtId="172" fontId="3" fillId="34" borderId="14" xfId="0" applyNumberFormat="1" applyFont="1" applyFill="1" applyBorder="1" applyAlignment="1">
      <alignment vertical="center"/>
    </xf>
    <xf numFmtId="172" fontId="3" fillId="34" borderId="14" xfId="0" applyNumberFormat="1" applyFont="1" applyFill="1" applyBorder="1" applyAlignment="1">
      <alignment horizontal="center"/>
    </xf>
    <xf numFmtId="172" fontId="3" fillId="34" borderId="14" xfId="0" applyNumberFormat="1" applyFont="1" applyFill="1" applyBorder="1" applyAlignment="1" applyProtection="1">
      <alignment horizontal="center"/>
      <protection locked="0"/>
    </xf>
    <xf numFmtId="172" fontId="3" fillId="34" borderId="14" xfId="0" applyNumberFormat="1" applyFont="1" applyFill="1" applyBorder="1" applyAlignment="1">
      <alignment horizontal="center"/>
    </xf>
    <xf numFmtId="172" fontId="3" fillId="34" borderId="25" xfId="0" applyNumberFormat="1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>
      <alignment/>
    </xf>
    <xf numFmtId="172" fontId="3" fillId="34" borderId="11" xfId="0" applyNumberFormat="1" applyFont="1" applyFill="1" applyBorder="1" applyAlignment="1">
      <alignment horizontal="center"/>
    </xf>
    <xf numFmtId="172" fontId="3" fillId="34" borderId="11" xfId="0" applyNumberFormat="1" applyFont="1" applyFill="1" applyBorder="1" applyAlignment="1" applyProtection="1">
      <alignment horizontal="center"/>
      <protection locked="0"/>
    </xf>
    <xf numFmtId="172" fontId="4" fillId="34" borderId="11" xfId="0" applyNumberFormat="1" applyFont="1" applyFill="1" applyBorder="1" applyAlignment="1">
      <alignment horizontal="center"/>
    </xf>
    <xf numFmtId="172" fontId="3" fillId="34" borderId="12" xfId="0" applyNumberFormat="1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/>
    </xf>
    <xf numFmtId="16" fontId="2" fillId="34" borderId="0" xfId="0" applyNumberFormat="1" applyFont="1" applyFill="1" applyBorder="1" applyAlignment="1">
      <alignment horizontal="center"/>
    </xf>
    <xf numFmtId="172" fontId="50" fillId="34" borderId="11" xfId="0" applyNumberFormat="1" applyFont="1" applyFill="1" applyBorder="1" applyAlignment="1" applyProtection="1">
      <alignment horizontal="center" vertical="center"/>
      <protection locked="0"/>
    </xf>
    <xf numFmtId="0" fontId="48" fillId="34" borderId="19" xfId="0" applyFont="1" applyFill="1" applyBorder="1" applyAlignment="1">
      <alignment/>
    </xf>
    <xf numFmtId="172" fontId="48" fillId="34" borderId="18" xfId="0" applyNumberFormat="1" applyFont="1" applyFill="1" applyBorder="1" applyAlignment="1">
      <alignment/>
    </xf>
    <xf numFmtId="172" fontId="48" fillId="34" borderId="13" xfId="0" applyNumberFormat="1" applyFont="1" applyFill="1" applyBorder="1" applyAlignment="1">
      <alignment horizontal="center"/>
    </xf>
    <xf numFmtId="0" fontId="48" fillId="34" borderId="19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172" fontId="4" fillId="34" borderId="18" xfId="0" applyNumberFormat="1" applyFont="1" applyFill="1" applyBorder="1" applyAlignment="1">
      <alignment/>
    </xf>
    <xf numFmtId="172" fontId="4" fillId="34" borderId="13" xfId="0" applyNumberFormat="1" applyFont="1" applyFill="1" applyBorder="1" applyAlignment="1">
      <alignment horizontal="center"/>
    </xf>
    <xf numFmtId="172" fontId="4" fillId="34" borderId="11" xfId="0" applyNumberFormat="1" applyFont="1" applyFill="1" applyBorder="1" applyAlignment="1">
      <alignment horizontal="center"/>
    </xf>
    <xf numFmtId="172" fontId="4" fillId="34" borderId="12" xfId="0" applyNumberFormat="1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172" fontId="4" fillId="34" borderId="15" xfId="0" applyNumberFormat="1" applyFont="1" applyFill="1" applyBorder="1" applyAlignment="1">
      <alignment horizontal="center"/>
    </xf>
    <xf numFmtId="172" fontId="4" fillId="34" borderId="16" xfId="0" applyNumberFormat="1" applyFont="1" applyFill="1" applyBorder="1" applyAlignment="1">
      <alignment/>
    </xf>
    <xf numFmtId="172" fontId="4" fillId="34" borderId="16" xfId="0" applyNumberFormat="1" applyFont="1" applyFill="1" applyBorder="1" applyAlignment="1">
      <alignment horizontal="center"/>
    </xf>
    <xf numFmtId="172" fontId="3" fillId="34" borderId="26" xfId="0" applyNumberFormat="1" applyFont="1" applyFill="1" applyBorder="1" applyAlignment="1" applyProtection="1">
      <alignment/>
      <protection locked="0"/>
    </xf>
    <xf numFmtId="172" fontId="4" fillId="34" borderId="17" xfId="0" applyNumberFormat="1" applyFont="1" applyFill="1" applyBorder="1" applyAlignment="1">
      <alignment/>
    </xf>
    <xf numFmtId="172" fontId="4" fillId="34" borderId="24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4" fillId="34" borderId="27" xfId="0" applyFont="1" applyFill="1" applyBorder="1" applyAlignment="1">
      <alignment/>
    </xf>
    <xf numFmtId="172" fontId="4" fillId="34" borderId="32" xfId="0" applyNumberFormat="1" applyFont="1" applyFill="1" applyBorder="1" applyAlignment="1">
      <alignment/>
    </xf>
    <xf numFmtId="172" fontId="4" fillId="34" borderId="28" xfId="0" applyNumberFormat="1" applyFont="1" applyFill="1" applyBorder="1" applyAlignment="1">
      <alignment horizontal="center"/>
    </xf>
    <xf numFmtId="172" fontId="4" fillId="34" borderId="29" xfId="0" applyNumberFormat="1" applyFont="1" applyFill="1" applyBorder="1" applyAlignment="1">
      <alignment/>
    </xf>
    <xf numFmtId="172" fontId="4" fillId="34" borderId="29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/>
      <protection locked="0"/>
    </xf>
    <xf numFmtId="172" fontId="4" fillId="34" borderId="31" xfId="0" applyNumberFormat="1" applyFont="1" applyFill="1" applyBorder="1" applyAlignment="1">
      <alignment/>
    </xf>
    <xf numFmtId="172" fontId="48" fillId="34" borderId="24" xfId="0" applyNumberFormat="1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48" fillId="34" borderId="13" xfId="0" applyFont="1" applyFill="1" applyBorder="1" applyAlignment="1">
      <alignment/>
    </xf>
    <xf numFmtId="172" fontId="4" fillId="0" borderId="11" xfId="0" applyNumberFormat="1" applyFont="1" applyFill="1" applyBorder="1" applyAlignment="1" applyProtection="1">
      <alignment horizontal="center"/>
      <protection locked="0"/>
    </xf>
    <xf numFmtId="172" fontId="51" fillId="34" borderId="0" xfId="0" applyNumberFormat="1" applyFont="1" applyFill="1" applyBorder="1" applyAlignment="1">
      <alignment horizontal="center"/>
    </xf>
    <xf numFmtId="172" fontId="48" fillId="34" borderId="12" xfId="0" applyNumberFormat="1" applyFont="1" applyFill="1" applyBorder="1" applyAlignment="1">
      <alignment/>
    </xf>
    <xf numFmtId="172" fontId="4" fillId="34" borderId="11" xfId="0" applyNumberFormat="1" applyFont="1" applyFill="1" applyBorder="1" applyAlignment="1" applyProtection="1">
      <alignment horizontal="center"/>
      <protection locked="0"/>
    </xf>
    <xf numFmtId="172" fontId="48" fillId="34" borderId="17" xfId="0" applyNumberFormat="1" applyFont="1" applyFill="1" applyBorder="1" applyAlignment="1">
      <alignment/>
    </xf>
    <xf numFmtId="0" fontId="48" fillId="34" borderId="27" xfId="0" applyFont="1" applyFill="1" applyBorder="1" applyAlignment="1">
      <alignment/>
    </xf>
    <xf numFmtId="172" fontId="48" fillId="34" borderId="32" xfId="0" applyNumberFormat="1" applyFont="1" applyFill="1" applyBorder="1" applyAlignment="1">
      <alignment/>
    </xf>
    <xf numFmtId="172" fontId="48" fillId="34" borderId="28" xfId="0" applyNumberFormat="1" applyFont="1" applyFill="1" applyBorder="1" applyAlignment="1">
      <alignment horizontal="center"/>
    </xf>
    <xf numFmtId="172" fontId="48" fillId="34" borderId="29" xfId="0" applyNumberFormat="1" applyFont="1" applyFill="1" applyBorder="1" applyAlignment="1">
      <alignment/>
    </xf>
    <xf numFmtId="172" fontId="48" fillId="34" borderId="29" xfId="0" applyNumberFormat="1" applyFont="1" applyFill="1" applyBorder="1" applyAlignment="1">
      <alignment horizontal="center"/>
    </xf>
    <xf numFmtId="172" fontId="48" fillId="34" borderId="30" xfId="0" applyNumberFormat="1" applyFont="1" applyFill="1" applyBorder="1" applyAlignment="1" applyProtection="1">
      <alignment/>
      <protection locked="0"/>
    </xf>
    <xf numFmtId="172" fontId="48" fillId="34" borderId="31" xfId="0" applyNumberFormat="1" applyFont="1" applyFill="1" applyBorder="1" applyAlignment="1">
      <alignment/>
    </xf>
    <xf numFmtId="0" fontId="50" fillId="34" borderId="19" xfId="0" applyFont="1" applyFill="1" applyBorder="1" applyAlignment="1">
      <alignment/>
    </xf>
    <xf numFmtId="172" fontId="50" fillId="34" borderId="18" xfId="0" applyNumberFormat="1" applyFont="1" applyFill="1" applyBorder="1" applyAlignment="1">
      <alignment/>
    </xf>
    <xf numFmtId="172" fontId="50" fillId="34" borderId="13" xfId="0" applyNumberFormat="1" applyFont="1" applyFill="1" applyBorder="1" applyAlignment="1">
      <alignment horizontal="center"/>
    </xf>
    <xf numFmtId="172" fontId="50" fillId="34" borderId="22" xfId="0" applyNumberFormat="1" applyFont="1" applyFill="1" applyBorder="1" applyAlignment="1" applyProtection="1">
      <alignment/>
      <protection locked="0"/>
    </xf>
    <xf numFmtId="172" fontId="50" fillId="34" borderId="12" xfId="0" applyNumberFormat="1" applyFont="1" applyFill="1" applyBorder="1" applyAlignment="1">
      <alignment/>
    </xf>
    <xf numFmtId="172" fontId="50" fillId="34" borderId="12" xfId="0" applyNumberFormat="1" applyFont="1" applyFill="1" applyBorder="1" applyAlignment="1">
      <alignment/>
    </xf>
    <xf numFmtId="172" fontId="48" fillId="34" borderId="22" xfId="0" applyNumberFormat="1" applyFont="1" applyFill="1" applyBorder="1" applyAlignment="1" applyProtection="1">
      <alignment/>
      <protection locked="0"/>
    </xf>
    <xf numFmtId="0" fontId="48" fillId="34" borderId="20" xfId="0" applyFont="1" applyFill="1" applyBorder="1" applyAlignment="1">
      <alignment/>
    </xf>
    <xf numFmtId="172" fontId="48" fillId="34" borderId="15" xfId="0" applyNumberFormat="1" applyFont="1" applyFill="1" applyBorder="1" applyAlignment="1">
      <alignment horizontal="center"/>
    </xf>
    <xf numFmtId="172" fontId="48" fillId="34" borderId="26" xfId="0" applyNumberFormat="1" applyFont="1" applyFill="1" applyBorder="1" applyAlignment="1" applyProtection="1">
      <alignment/>
      <protection locked="0"/>
    </xf>
    <xf numFmtId="0" fontId="49" fillId="34" borderId="0" xfId="0" applyFont="1" applyFill="1" applyAlignment="1">
      <alignment/>
    </xf>
    <xf numFmtId="0" fontId="49" fillId="34" borderId="0" xfId="0" applyFont="1" applyFill="1" applyAlignment="1">
      <alignment/>
    </xf>
    <xf numFmtId="172" fontId="52" fillId="34" borderId="12" xfId="0" applyNumberFormat="1" applyFont="1" applyFill="1" applyBorder="1" applyAlignment="1" applyProtection="1">
      <alignment horizontal="center"/>
      <protection locked="0"/>
    </xf>
    <xf numFmtId="172" fontId="50" fillId="34" borderId="12" xfId="0" applyNumberFormat="1" applyFont="1" applyFill="1" applyBorder="1" applyAlignment="1">
      <alignment horizontal="center"/>
    </xf>
    <xf numFmtId="172" fontId="48" fillId="34" borderId="12" xfId="0" applyNumberFormat="1" applyFont="1" applyFill="1" applyBorder="1" applyAlignment="1">
      <alignment horizontal="center"/>
    </xf>
    <xf numFmtId="172" fontId="48" fillId="34" borderId="1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2" fontId="4" fillId="0" borderId="16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 applyProtection="1">
      <alignment horizontal="center"/>
      <protection locked="0"/>
    </xf>
    <xf numFmtId="172" fontId="4" fillId="0" borderId="17" xfId="0" applyNumberFormat="1" applyFont="1" applyFill="1" applyBorder="1" applyAlignment="1" applyProtection="1">
      <alignment horizontal="center"/>
      <protection locked="0"/>
    </xf>
    <xf numFmtId="172" fontId="1" fillId="34" borderId="0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/>
    </xf>
    <xf numFmtId="172" fontId="3" fillId="34" borderId="32" xfId="0" applyNumberFormat="1" applyFont="1" applyFill="1" applyBorder="1" applyAlignment="1">
      <alignment/>
    </xf>
    <xf numFmtId="172" fontId="3" fillId="34" borderId="28" xfId="0" applyNumberFormat="1" applyFont="1" applyFill="1" applyBorder="1" applyAlignment="1">
      <alignment horizontal="center"/>
    </xf>
    <xf numFmtId="172" fontId="3" fillId="34" borderId="29" xfId="0" applyNumberFormat="1" applyFont="1" applyFill="1" applyBorder="1" applyAlignment="1">
      <alignment/>
    </xf>
    <xf numFmtId="172" fontId="3" fillId="34" borderId="29" xfId="0" applyNumberFormat="1" applyFont="1" applyFill="1" applyBorder="1" applyAlignment="1">
      <alignment horizontal="center"/>
    </xf>
    <xf numFmtId="172" fontId="3" fillId="34" borderId="31" xfId="0" applyNumberFormat="1" applyFont="1" applyFill="1" applyBorder="1" applyAlignment="1">
      <alignment/>
    </xf>
    <xf numFmtId="172" fontId="3" fillId="34" borderId="31" xfId="0" applyNumberFormat="1" applyFont="1" applyFill="1" applyBorder="1" applyAlignment="1">
      <alignment/>
    </xf>
    <xf numFmtId="172" fontId="4" fillId="34" borderId="13" xfId="0" applyNumberFormat="1" applyFont="1" applyFill="1" applyBorder="1" applyAlignment="1">
      <alignment horizontal="center"/>
    </xf>
    <xf numFmtId="172" fontId="4" fillId="34" borderId="11" xfId="0" applyNumberFormat="1" applyFont="1" applyFill="1" applyBorder="1" applyAlignment="1" applyProtection="1">
      <alignment horizontal="center"/>
      <protection locked="0"/>
    </xf>
    <xf numFmtId="172" fontId="4" fillId="34" borderId="12" xfId="0" applyNumberFormat="1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172" fontId="2" fillId="34" borderId="11" xfId="0" applyNumberFormat="1" applyFont="1" applyFill="1" applyBorder="1" applyAlignment="1">
      <alignment horizontal="center"/>
    </xf>
    <xf numFmtId="172" fontId="2" fillId="34" borderId="12" xfId="0" applyNumberFormat="1" applyFont="1" applyFill="1" applyBorder="1" applyAlignment="1">
      <alignment horizontal="center"/>
    </xf>
    <xf numFmtId="172" fontId="3" fillId="34" borderId="11" xfId="0" applyNumberFormat="1" applyFont="1" applyFill="1" applyBorder="1" applyAlignment="1" applyProtection="1">
      <alignment horizontal="center" vertical="center"/>
      <protection locked="0"/>
    </xf>
    <xf numFmtId="172" fontId="3" fillId="34" borderId="12" xfId="0" applyNumberFormat="1" applyFont="1" applyFill="1" applyBorder="1" applyAlignment="1" applyProtection="1">
      <alignment horizontal="center"/>
      <protection locked="0"/>
    </xf>
    <xf numFmtId="172" fontId="4" fillId="34" borderId="12" xfId="0" applyNumberFormat="1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>
      <alignment/>
    </xf>
    <xf numFmtId="172" fontId="4" fillId="34" borderId="16" xfId="0" applyNumberFormat="1" applyFont="1" applyFill="1" applyBorder="1" applyAlignment="1">
      <alignment horizontal="center"/>
    </xf>
    <xf numFmtId="172" fontId="4" fillId="34" borderId="16" xfId="0" applyNumberFormat="1" applyFont="1" applyFill="1" applyBorder="1" applyAlignment="1" applyProtection="1">
      <alignment horizontal="center"/>
      <protection locked="0"/>
    </xf>
    <xf numFmtId="172" fontId="4" fillId="34" borderId="17" xfId="0" applyNumberFormat="1" applyFont="1" applyFill="1" applyBorder="1" applyAlignment="1" applyProtection="1">
      <alignment horizontal="center"/>
      <protection locked="0"/>
    </xf>
    <xf numFmtId="2" fontId="4" fillId="34" borderId="11" xfId="0" applyNumberFormat="1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50" fillId="34" borderId="11" xfId="0" applyNumberFormat="1" applyFont="1" applyFill="1" applyBorder="1" applyAlignment="1">
      <alignment horizontal="center"/>
    </xf>
    <xf numFmtId="2" fontId="48" fillId="34" borderId="16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172" fontId="3" fillId="34" borderId="31" xfId="0" applyNumberFormat="1" applyFont="1" applyFill="1" applyBorder="1" applyAlignment="1" applyProtection="1">
      <alignment horizontal="center"/>
      <protection locked="0"/>
    </xf>
    <xf numFmtId="2" fontId="3" fillId="34" borderId="11" xfId="0" applyNumberFormat="1" applyFont="1" applyFill="1" applyBorder="1" applyAlignment="1">
      <alignment horizontal="center"/>
    </xf>
    <xf numFmtId="2" fontId="48" fillId="34" borderId="11" xfId="0" applyNumberFormat="1" applyFont="1" applyFill="1" applyBorder="1" applyAlignment="1">
      <alignment horizontal="center"/>
    </xf>
    <xf numFmtId="2" fontId="4" fillId="34" borderId="12" xfId="0" applyNumberFormat="1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2" fontId="4" fillId="34" borderId="16" xfId="0" applyNumberFormat="1" applyFont="1" applyFill="1" applyBorder="1" applyAlignment="1">
      <alignment horizontal="center"/>
    </xf>
    <xf numFmtId="172" fontId="4" fillId="34" borderId="16" xfId="0" applyNumberFormat="1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rgb="FF3366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5"/>
  <sheetViews>
    <sheetView showZeros="0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54" sqref="Q54"/>
    </sheetView>
  </sheetViews>
  <sheetFormatPr defaultColWidth="9.125" defaultRowHeight="12.75"/>
  <cols>
    <col min="1" max="1" width="37.375" style="130" bestFit="1" customWidth="1"/>
    <col min="2" max="2" width="12.50390625" style="130" customWidth="1"/>
    <col min="3" max="3" width="13.50390625" style="130" bestFit="1" customWidth="1"/>
    <col min="4" max="4" width="11.625" style="130" customWidth="1"/>
    <col min="5" max="5" width="11.375" style="130" customWidth="1"/>
    <col min="6" max="6" width="12.00390625" style="130" customWidth="1"/>
    <col min="7" max="7" width="10.50390625" style="134" customWidth="1"/>
    <col min="8" max="8" width="10.375" style="130" customWidth="1"/>
    <col min="9" max="9" width="11.375" style="130" customWidth="1"/>
    <col min="10" max="10" width="10.375" style="130" customWidth="1"/>
    <col min="11" max="11" width="11.00390625" style="130" customWidth="1"/>
    <col min="12" max="12" width="11.50390625" style="130" customWidth="1"/>
    <col min="13" max="16384" width="9.125" style="130" customWidth="1"/>
  </cols>
  <sheetData>
    <row r="1" spans="1:12" ht="16.5">
      <c r="A1" s="126" t="s">
        <v>99</v>
      </c>
      <c r="B1" s="127"/>
      <c r="C1" s="128"/>
      <c r="D1" s="128"/>
      <c r="E1" s="128"/>
      <c r="F1" s="128"/>
      <c r="G1" s="128"/>
      <c r="H1" s="128"/>
      <c r="I1" s="128"/>
      <c r="J1" s="129"/>
      <c r="K1" s="129"/>
      <c r="L1" s="129"/>
    </row>
    <row r="2" spans="1:12" ht="15" customHeight="1">
      <c r="A2" s="126" t="s">
        <v>112</v>
      </c>
      <c r="B2" s="127"/>
      <c r="C2" s="128"/>
      <c r="D2" s="128"/>
      <c r="E2" s="128"/>
      <c r="F2" s="128"/>
      <c r="G2" s="128"/>
      <c r="H2" s="128"/>
      <c r="I2" s="128"/>
      <c r="J2" s="129"/>
      <c r="K2" s="129"/>
      <c r="L2" s="129"/>
    </row>
    <row r="3" spans="1:12" ht="12" customHeight="1">
      <c r="A3" s="127"/>
      <c r="B3" s="127"/>
      <c r="C3" s="128"/>
      <c r="D3" s="128"/>
      <c r="E3" s="128"/>
      <c r="F3" s="128"/>
      <c r="G3" s="128"/>
      <c r="H3" s="128"/>
      <c r="I3" s="128"/>
      <c r="J3" s="129"/>
      <c r="K3" s="129"/>
      <c r="L3" s="129"/>
    </row>
    <row r="4" spans="1:12" s="134" customFormat="1" ht="37.5" customHeight="1">
      <c r="A4" s="257" t="s">
        <v>1</v>
      </c>
      <c r="B4" s="257" t="s">
        <v>110</v>
      </c>
      <c r="C4" s="257" t="s">
        <v>96</v>
      </c>
      <c r="D4" s="257"/>
      <c r="E4" s="258"/>
      <c r="F4" s="261"/>
      <c r="G4" s="257" t="s">
        <v>60</v>
      </c>
      <c r="H4" s="258"/>
      <c r="I4" s="258"/>
      <c r="J4" s="131"/>
      <c r="K4" s="132" t="s">
        <v>0</v>
      </c>
      <c r="L4" s="133"/>
    </row>
    <row r="5" spans="1:12" s="134" customFormat="1" ht="42.75" customHeight="1">
      <c r="A5" s="260"/>
      <c r="B5" s="257"/>
      <c r="C5" s="253" t="s">
        <v>104</v>
      </c>
      <c r="D5" s="253" t="s">
        <v>109</v>
      </c>
      <c r="E5" s="253" t="s">
        <v>105</v>
      </c>
      <c r="F5" s="136" t="s">
        <v>103</v>
      </c>
      <c r="G5" s="253" t="s">
        <v>104</v>
      </c>
      <c r="H5" s="253" t="s">
        <v>105</v>
      </c>
      <c r="I5" s="253" t="s">
        <v>103</v>
      </c>
      <c r="J5" s="137" t="s">
        <v>104</v>
      </c>
      <c r="K5" s="253" t="s">
        <v>105</v>
      </c>
      <c r="L5" s="253" t="s">
        <v>103</v>
      </c>
    </row>
    <row r="6" spans="1:12" s="101" customFormat="1" ht="16.5" customHeight="1">
      <c r="A6" s="139" t="s">
        <v>2</v>
      </c>
      <c r="B6" s="140">
        <v>47874.78799999999</v>
      </c>
      <c r="C6" s="141">
        <f>C7+C26+C37+C46+C54+C69+C76+C93</f>
        <v>6059.700400000001</v>
      </c>
      <c r="D6" s="141">
        <f aca="true" t="shared" si="0" ref="D6:D67">C6/B6*100</f>
        <v>12.657393699581505</v>
      </c>
      <c r="E6" s="141">
        <v>8051.274</v>
      </c>
      <c r="F6" s="142">
        <f>C6-E6</f>
        <v>-1991.5735999999997</v>
      </c>
      <c r="G6" s="141">
        <f>G7+G26+G37+G46+G54+G69+G76+G93</f>
        <v>26681.1358</v>
      </c>
      <c r="H6" s="141">
        <v>32734.608</v>
      </c>
      <c r="I6" s="142">
        <f>G6-H6</f>
        <v>-6053.4722</v>
      </c>
      <c r="J6" s="143">
        <f>G6/C6*10</f>
        <v>44.030453716820716</v>
      </c>
      <c r="K6" s="141">
        <f>H6/E6*10</f>
        <v>40.65767479780219</v>
      </c>
      <c r="L6" s="144">
        <f>J6-K6</f>
        <v>3.372778919018529</v>
      </c>
    </row>
    <row r="7" spans="1:12" s="100" customFormat="1" ht="13.5" customHeight="1">
      <c r="A7" s="145" t="s">
        <v>3</v>
      </c>
      <c r="B7" s="95">
        <v>8275.34</v>
      </c>
      <c r="C7" s="146">
        <f>SUM(C8:C24)</f>
        <v>89.28999999999999</v>
      </c>
      <c r="D7" s="146">
        <f t="shared" si="0"/>
        <v>1.0789888995497465</v>
      </c>
      <c r="E7" s="146">
        <v>749.004</v>
      </c>
      <c r="F7" s="147">
        <f aca="true" t="shared" si="1" ref="F7:F71">C7-E7</f>
        <v>-659.714</v>
      </c>
      <c r="G7" s="146">
        <f>SUM(G8:G24)</f>
        <v>409.20699999999994</v>
      </c>
      <c r="H7" s="146">
        <v>2984.4139999999998</v>
      </c>
      <c r="I7" s="147">
        <f aca="true" t="shared" si="2" ref="I7:I38">G7-H7</f>
        <v>-2575.207</v>
      </c>
      <c r="J7" s="79">
        <f aca="true" t="shared" si="3" ref="J7:J36">IF(C7&gt;0,G7/C7*10,"")</f>
        <v>45.82898420875797</v>
      </c>
      <c r="K7" s="79">
        <f>H7/E7*10</f>
        <v>39.84510096074253</v>
      </c>
      <c r="L7" s="149">
        <f>J7-K7</f>
        <v>5.983883248015445</v>
      </c>
    </row>
    <row r="8" spans="1:12" s="254" customFormat="1" ht="15">
      <c r="A8" s="150" t="s">
        <v>4</v>
      </c>
      <c r="B8" s="98">
        <v>752.3</v>
      </c>
      <c r="C8" s="148">
        <v>39.89000000000001</v>
      </c>
      <c r="D8" s="148">
        <f t="shared" si="0"/>
        <v>5.302405955071117</v>
      </c>
      <c r="E8" s="148">
        <v>124.024</v>
      </c>
      <c r="F8" s="189">
        <f t="shared" si="1"/>
        <v>-84.13399999999999</v>
      </c>
      <c r="G8" s="148">
        <v>208.70699999999997</v>
      </c>
      <c r="H8" s="148">
        <v>522.214</v>
      </c>
      <c r="I8" s="189">
        <f t="shared" si="2"/>
        <v>-313.50700000000006</v>
      </c>
      <c r="J8" s="160">
        <f t="shared" si="3"/>
        <v>52.320631737277495</v>
      </c>
      <c r="K8" s="148">
        <f>H8/E8*10</f>
        <v>42.10588273237438</v>
      </c>
      <c r="L8" s="236">
        <f>J8-K8</f>
        <v>10.214749004903112</v>
      </c>
    </row>
    <row r="9" spans="1:12" s="254" customFormat="1" ht="15" hidden="1">
      <c r="A9" s="150" t="s">
        <v>5</v>
      </c>
      <c r="B9" s="98">
        <v>395.7</v>
      </c>
      <c r="C9" s="148"/>
      <c r="D9" s="148">
        <f t="shared" si="0"/>
        <v>0</v>
      </c>
      <c r="E9" s="148">
        <v>2.4</v>
      </c>
      <c r="F9" s="147">
        <f t="shared" si="1"/>
        <v>-2.4</v>
      </c>
      <c r="G9" s="148"/>
      <c r="H9" s="148">
        <v>8.9</v>
      </c>
      <c r="I9" s="147">
        <f t="shared" si="2"/>
        <v>-8.9</v>
      </c>
      <c r="J9" s="79">
        <f t="shared" si="3"/>
      </c>
      <c r="K9" s="148"/>
      <c r="L9" s="149" t="s">
        <v>100</v>
      </c>
    </row>
    <row r="10" spans="1:12" s="254" customFormat="1" ht="15" hidden="1">
      <c r="A10" s="150" t="s">
        <v>6</v>
      </c>
      <c r="B10" s="98">
        <v>95</v>
      </c>
      <c r="C10" s="148"/>
      <c r="D10" s="148">
        <f t="shared" si="0"/>
        <v>0</v>
      </c>
      <c r="E10" s="148"/>
      <c r="F10" s="147">
        <f t="shared" si="1"/>
        <v>0</v>
      </c>
      <c r="G10" s="148"/>
      <c r="H10" s="148"/>
      <c r="I10" s="147">
        <f t="shared" si="2"/>
        <v>0</v>
      </c>
      <c r="J10" s="79">
        <f t="shared" si="3"/>
      </c>
      <c r="K10" s="148"/>
      <c r="L10" s="149" t="s">
        <v>100</v>
      </c>
    </row>
    <row r="11" spans="1:12" s="254" customFormat="1" ht="15">
      <c r="A11" s="150" t="s">
        <v>7</v>
      </c>
      <c r="B11" s="98">
        <v>1449.84</v>
      </c>
      <c r="C11" s="148">
        <v>42.3</v>
      </c>
      <c r="D11" s="148">
        <f t="shared" si="0"/>
        <v>2.9175633173315676</v>
      </c>
      <c r="E11" s="148">
        <v>255.3</v>
      </c>
      <c r="F11" s="189">
        <f t="shared" si="1"/>
        <v>-213</v>
      </c>
      <c r="G11" s="148">
        <v>170.3</v>
      </c>
      <c r="H11" s="148">
        <v>890.5</v>
      </c>
      <c r="I11" s="189">
        <f t="shared" si="2"/>
        <v>-720.2</v>
      </c>
      <c r="J11" s="160">
        <f t="shared" si="3"/>
        <v>40.260047281323885</v>
      </c>
      <c r="K11" s="148">
        <f>H11/E11*10</f>
        <v>34.88053270661966</v>
      </c>
      <c r="L11" s="236">
        <f>J11-K11</f>
        <v>5.379514574704224</v>
      </c>
    </row>
    <row r="12" spans="1:12" s="254" customFormat="1" ht="15" hidden="1">
      <c r="A12" s="150" t="s">
        <v>8</v>
      </c>
      <c r="B12" s="98">
        <v>68</v>
      </c>
      <c r="C12" s="148"/>
      <c r="D12" s="148">
        <f t="shared" si="0"/>
        <v>0</v>
      </c>
      <c r="E12" s="148"/>
      <c r="F12" s="147">
        <f t="shared" si="1"/>
        <v>0</v>
      </c>
      <c r="G12" s="148"/>
      <c r="H12" s="148"/>
      <c r="I12" s="147">
        <f t="shared" si="2"/>
        <v>0</v>
      </c>
      <c r="J12" s="79">
        <f t="shared" si="3"/>
      </c>
      <c r="K12" s="148"/>
      <c r="L12" s="149" t="s">
        <v>100</v>
      </c>
    </row>
    <row r="13" spans="1:12" s="254" customFormat="1" ht="15" hidden="1">
      <c r="A13" s="150" t="s">
        <v>9</v>
      </c>
      <c r="B13" s="98">
        <v>106.5</v>
      </c>
      <c r="C13" s="148"/>
      <c r="D13" s="148">
        <f t="shared" si="0"/>
        <v>0</v>
      </c>
      <c r="E13" s="148"/>
      <c r="F13" s="147">
        <f t="shared" si="1"/>
        <v>0</v>
      </c>
      <c r="G13" s="148"/>
      <c r="H13" s="148"/>
      <c r="I13" s="147">
        <f t="shared" si="2"/>
        <v>0</v>
      </c>
      <c r="J13" s="79">
        <f t="shared" si="3"/>
      </c>
      <c r="K13" s="148"/>
      <c r="L13" s="149" t="s">
        <v>100</v>
      </c>
    </row>
    <row r="14" spans="1:12" s="254" customFormat="1" ht="15" hidden="1">
      <c r="A14" s="150" t="s">
        <v>10</v>
      </c>
      <c r="B14" s="98">
        <v>44.9</v>
      </c>
      <c r="C14" s="148"/>
      <c r="D14" s="148">
        <f t="shared" si="0"/>
        <v>0</v>
      </c>
      <c r="E14" s="148"/>
      <c r="F14" s="147">
        <f t="shared" si="1"/>
        <v>0</v>
      </c>
      <c r="G14" s="148"/>
      <c r="H14" s="148"/>
      <c r="I14" s="147">
        <f t="shared" si="2"/>
        <v>0</v>
      </c>
      <c r="J14" s="79">
        <f t="shared" si="3"/>
      </c>
      <c r="K14" s="148"/>
      <c r="L14" s="149" t="s">
        <v>100</v>
      </c>
    </row>
    <row r="15" spans="1:12" s="254" customFormat="1" ht="15">
      <c r="A15" s="150" t="s">
        <v>11</v>
      </c>
      <c r="B15" s="98">
        <v>1028.7</v>
      </c>
      <c r="C15" s="148">
        <v>7.1</v>
      </c>
      <c r="D15" s="241">
        <f t="shared" si="0"/>
        <v>0.6901915038397978</v>
      </c>
      <c r="E15" s="148">
        <v>226</v>
      </c>
      <c r="F15" s="189">
        <f t="shared" si="1"/>
        <v>-218.9</v>
      </c>
      <c r="G15" s="148">
        <v>30.2</v>
      </c>
      <c r="H15" s="148">
        <v>1017</v>
      </c>
      <c r="I15" s="189">
        <f t="shared" si="2"/>
        <v>-986.8</v>
      </c>
      <c r="J15" s="160">
        <f t="shared" si="3"/>
        <v>42.53521126760564</v>
      </c>
      <c r="K15" s="160">
        <f>H15/E15*10</f>
        <v>45</v>
      </c>
      <c r="L15" s="236">
        <f>J15-K15</f>
        <v>-2.4647887323943607</v>
      </c>
    </row>
    <row r="16" spans="1:12" s="254" customFormat="1" ht="15" hidden="1">
      <c r="A16" s="150" t="s">
        <v>12</v>
      </c>
      <c r="B16" s="98">
        <v>782.8</v>
      </c>
      <c r="C16" s="148"/>
      <c r="D16" s="148">
        <f t="shared" si="0"/>
        <v>0</v>
      </c>
      <c r="E16" s="148">
        <v>33.2</v>
      </c>
      <c r="F16" s="147">
        <f t="shared" si="1"/>
        <v>-33.2</v>
      </c>
      <c r="G16" s="148"/>
      <c r="H16" s="148">
        <v>130.6</v>
      </c>
      <c r="I16" s="147">
        <f t="shared" si="2"/>
        <v>-130.6</v>
      </c>
      <c r="J16" s="79">
        <f t="shared" si="3"/>
      </c>
      <c r="K16" s="148"/>
      <c r="L16" s="149" t="s">
        <v>100</v>
      </c>
    </row>
    <row r="17" spans="1:12" s="254" customFormat="1" ht="15" hidden="1">
      <c r="A17" s="150" t="s">
        <v>92</v>
      </c>
      <c r="B17" s="98">
        <v>144.4</v>
      </c>
      <c r="C17" s="148"/>
      <c r="D17" s="148">
        <f t="shared" si="0"/>
        <v>0</v>
      </c>
      <c r="E17" s="148"/>
      <c r="F17" s="147">
        <f t="shared" si="1"/>
        <v>0</v>
      </c>
      <c r="G17" s="148"/>
      <c r="H17" s="148"/>
      <c r="I17" s="147">
        <f t="shared" si="2"/>
        <v>0</v>
      </c>
      <c r="J17" s="79">
        <f t="shared" si="3"/>
      </c>
      <c r="K17" s="148"/>
      <c r="L17" s="149" t="s">
        <v>100</v>
      </c>
    </row>
    <row r="18" spans="1:12" s="254" customFormat="1" ht="15" hidden="1">
      <c r="A18" s="150" t="s">
        <v>13</v>
      </c>
      <c r="B18" s="98">
        <v>883.9</v>
      </c>
      <c r="C18" s="148"/>
      <c r="D18" s="148">
        <f t="shared" si="0"/>
        <v>0</v>
      </c>
      <c r="E18" s="148">
        <v>51.18</v>
      </c>
      <c r="F18" s="147">
        <f t="shared" si="1"/>
        <v>-51.18</v>
      </c>
      <c r="G18" s="148"/>
      <c r="H18" s="148">
        <v>205</v>
      </c>
      <c r="I18" s="147">
        <f t="shared" si="2"/>
        <v>-205</v>
      </c>
      <c r="J18" s="79">
        <f t="shared" si="3"/>
      </c>
      <c r="K18" s="148"/>
      <c r="L18" s="149" t="s">
        <v>100</v>
      </c>
    </row>
    <row r="19" spans="1:12" s="254" customFormat="1" ht="15" hidden="1">
      <c r="A19" s="150" t="s">
        <v>14</v>
      </c>
      <c r="B19" s="98">
        <v>600.3</v>
      </c>
      <c r="C19" s="148"/>
      <c r="D19" s="148">
        <f t="shared" si="0"/>
        <v>0</v>
      </c>
      <c r="E19" s="148"/>
      <c r="F19" s="147">
        <f t="shared" si="1"/>
        <v>0</v>
      </c>
      <c r="G19" s="148"/>
      <c r="H19" s="148"/>
      <c r="I19" s="147">
        <f t="shared" si="2"/>
        <v>0</v>
      </c>
      <c r="J19" s="79">
        <f t="shared" si="3"/>
      </c>
      <c r="K19" s="148"/>
      <c r="L19" s="149" t="s">
        <v>100</v>
      </c>
    </row>
    <row r="20" spans="1:12" s="254" customFormat="1" ht="15" hidden="1">
      <c r="A20" s="150" t="s">
        <v>15</v>
      </c>
      <c r="B20" s="98">
        <v>130.2</v>
      </c>
      <c r="C20" s="148"/>
      <c r="D20" s="148">
        <f t="shared" si="0"/>
        <v>0</v>
      </c>
      <c r="E20" s="148"/>
      <c r="F20" s="147">
        <f t="shared" si="1"/>
        <v>0</v>
      </c>
      <c r="G20" s="148"/>
      <c r="H20" s="148"/>
      <c r="I20" s="147">
        <f t="shared" si="2"/>
        <v>0</v>
      </c>
      <c r="J20" s="79">
        <f t="shared" si="3"/>
      </c>
      <c r="K20" s="148"/>
      <c r="L20" s="149" t="s">
        <v>100</v>
      </c>
    </row>
    <row r="21" spans="1:12" s="254" customFormat="1" ht="15" hidden="1">
      <c r="A21" s="150" t="s">
        <v>16</v>
      </c>
      <c r="B21" s="98">
        <v>1076.5</v>
      </c>
      <c r="C21" s="148"/>
      <c r="D21" s="148">
        <f t="shared" si="0"/>
        <v>0</v>
      </c>
      <c r="E21" s="148">
        <v>56.9</v>
      </c>
      <c r="F21" s="147">
        <f t="shared" si="1"/>
        <v>-56.9</v>
      </c>
      <c r="G21" s="148"/>
      <c r="H21" s="148">
        <v>210.2</v>
      </c>
      <c r="I21" s="147">
        <f t="shared" si="2"/>
        <v>-210.2</v>
      </c>
      <c r="J21" s="79">
        <f t="shared" si="3"/>
      </c>
      <c r="K21" s="148"/>
      <c r="L21" s="149" t="s">
        <v>100</v>
      </c>
    </row>
    <row r="22" spans="1:12" s="254" customFormat="1" ht="15" hidden="1">
      <c r="A22" s="150" t="s">
        <v>17</v>
      </c>
      <c r="B22" s="98">
        <v>71.8</v>
      </c>
      <c r="C22" s="148"/>
      <c r="D22" s="148">
        <f t="shared" si="0"/>
        <v>0</v>
      </c>
      <c r="E22" s="148"/>
      <c r="F22" s="147">
        <f t="shared" si="1"/>
        <v>0</v>
      </c>
      <c r="G22" s="148"/>
      <c r="H22" s="148"/>
      <c r="I22" s="147">
        <f t="shared" si="2"/>
        <v>0</v>
      </c>
      <c r="J22" s="79">
        <f t="shared" si="3"/>
      </c>
      <c r="K22" s="148"/>
      <c r="L22" s="149" t="s">
        <v>100</v>
      </c>
    </row>
    <row r="23" spans="1:12" s="254" customFormat="1" ht="15" hidden="1">
      <c r="A23" s="150" t="s">
        <v>18</v>
      </c>
      <c r="B23" s="98">
        <v>590.6</v>
      </c>
      <c r="C23" s="148"/>
      <c r="D23" s="148">
        <f t="shared" si="0"/>
        <v>0</v>
      </c>
      <c r="E23" s="148"/>
      <c r="F23" s="147">
        <f t="shared" si="1"/>
        <v>0</v>
      </c>
      <c r="G23" s="148"/>
      <c r="H23" s="148"/>
      <c r="I23" s="147">
        <f t="shared" si="2"/>
        <v>0</v>
      </c>
      <c r="J23" s="79">
        <f t="shared" si="3"/>
      </c>
      <c r="K23" s="148"/>
      <c r="L23" s="149" t="s">
        <v>100</v>
      </c>
    </row>
    <row r="24" spans="1:12" s="254" customFormat="1" ht="15" hidden="1">
      <c r="A24" s="150" t="s">
        <v>19</v>
      </c>
      <c r="B24" s="98">
        <v>53.9</v>
      </c>
      <c r="C24" s="148"/>
      <c r="D24" s="148">
        <f t="shared" si="0"/>
        <v>0</v>
      </c>
      <c r="E24" s="148"/>
      <c r="F24" s="147">
        <f t="shared" si="1"/>
        <v>0</v>
      </c>
      <c r="G24" s="148"/>
      <c r="H24" s="148"/>
      <c r="I24" s="147">
        <f t="shared" si="2"/>
        <v>0</v>
      </c>
      <c r="J24" s="79">
        <f t="shared" si="3"/>
      </c>
      <c r="K24" s="148"/>
      <c r="L24" s="149" t="s">
        <v>100</v>
      </c>
    </row>
    <row r="25" spans="1:12" s="254" customFormat="1" ht="15" hidden="1">
      <c r="A25" s="150"/>
      <c r="B25" s="98"/>
      <c r="C25" s="148"/>
      <c r="D25" s="148" t="e">
        <f t="shared" si="0"/>
        <v>#DIV/0!</v>
      </c>
      <c r="E25" s="148"/>
      <c r="F25" s="147"/>
      <c r="G25" s="148"/>
      <c r="H25" s="148"/>
      <c r="I25" s="147"/>
      <c r="J25" s="79"/>
      <c r="K25" s="148"/>
      <c r="L25" s="149"/>
    </row>
    <row r="26" spans="1:12" s="100" customFormat="1" ht="15">
      <c r="A26" s="145" t="s">
        <v>20</v>
      </c>
      <c r="B26" s="95">
        <v>351.458</v>
      </c>
      <c r="C26" s="146">
        <f>SUM(C27:C36)-C30</f>
        <v>1.6</v>
      </c>
      <c r="D26" s="146">
        <f t="shared" si="0"/>
        <v>0.4552464305834552</v>
      </c>
      <c r="E26" s="146">
        <f>SUM(E27:E36)-E30</f>
        <v>0</v>
      </c>
      <c r="F26" s="147">
        <f t="shared" si="1"/>
        <v>1.6</v>
      </c>
      <c r="G26" s="146">
        <f>SUM(G27:G36)-G30</f>
        <v>8.2</v>
      </c>
      <c r="H26" s="146">
        <f>SUM(H27:H36)-H30</f>
        <v>0</v>
      </c>
      <c r="I26" s="147">
        <f t="shared" si="2"/>
        <v>8.2</v>
      </c>
      <c r="J26" s="79">
        <f t="shared" si="3"/>
        <v>51.24999999999999</v>
      </c>
      <c r="K26" s="148"/>
      <c r="L26" s="149" t="s">
        <v>100</v>
      </c>
    </row>
    <row r="27" spans="1:12" s="254" customFormat="1" ht="15" hidden="1">
      <c r="A27" s="150" t="s">
        <v>61</v>
      </c>
      <c r="B27" s="98">
        <v>0</v>
      </c>
      <c r="C27" s="148"/>
      <c r="D27" s="148" t="e">
        <f t="shared" si="0"/>
        <v>#DIV/0!</v>
      </c>
      <c r="E27" s="148"/>
      <c r="F27" s="147">
        <f t="shared" si="1"/>
        <v>0</v>
      </c>
      <c r="G27" s="148"/>
      <c r="H27" s="148"/>
      <c r="I27" s="147">
        <f t="shared" si="2"/>
        <v>0</v>
      </c>
      <c r="J27" s="79">
        <f t="shared" si="3"/>
      </c>
      <c r="K27" s="148"/>
      <c r="L27" s="149" t="s">
        <v>100</v>
      </c>
    </row>
    <row r="28" spans="1:12" s="254" customFormat="1" ht="15" hidden="1">
      <c r="A28" s="150" t="s">
        <v>21</v>
      </c>
      <c r="B28" s="98"/>
      <c r="C28" s="148"/>
      <c r="D28" s="148" t="e">
        <f t="shared" si="0"/>
        <v>#DIV/0!</v>
      </c>
      <c r="E28" s="148"/>
      <c r="F28" s="147">
        <f t="shared" si="1"/>
        <v>0</v>
      </c>
      <c r="G28" s="148"/>
      <c r="H28" s="148"/>
      <c r="I28" s="147">
        <f t="shared" si="2"/>
        <v>0</v>
      </c>
      <c r="J28" s="79">
        <f t="shared" si="3"/>
      </c>
      <c r="K28" s="148"/>
      <c r="L28" s="149" t="s">
        <v>100</v>
      </c>
    </row>
    <row r="29" spans="1:12" s="254" customFormat="1" ht="15" hidden="1">
      <c r="A29" s="150" t="s">
        <v>22</v>
      </c>
      <c r="B29" s="98">
        <v>2.658</v>
      </c>
      <c r="C29" s="148"/>
      <c r="D29" s="148">
        <f t="shared" si="0"/>
        <v>0</v>
      </c>
      <c r="E29" s="148"/>
      <c r="F29" s="147">
        <f t="shared" si="1"/>
        <v>0</v>
      </c>
      <c r="G29" s="148"/>
      <c r="H29" s="148"/>
      <c r="I29" s="147">
        <f t="shared" si="2"/>
        <v>0</v>
      </c>
      <c r="J29" s="79">
        <f t="shared" si="3"/>
      </c>
      <c r="K29" s="148"/>
      <c r="L29" s="149" t="s">
        <v>100</v>
      </c>
    </row>
    <row r="30" spans="1:12" s="254" customFormat="1" ht="15" hidden="1">
      <c r="A30" s="150" t="s">
        <v>62</v>
      </c>
      <c r="B30" s="98">
        <v>0</v>
      </c>
      <c r="C30" s="148"/>
      <c r="D30" s="148" t="e">
        <f t="shared" si="0"/>
        <v>#DIV/0!</v>
      </c>
      <c r="E30" s="148"/>
      <c r="F30" s="147">
        <f t="shared" si="1"/>
        <v>0</v>
      </c>
      <c r="G30" s="148"/>
      <c r="H30" s="148"/>
      <c r="I30" s="147">
        <f t="shared" si="2"/>
        <v>0</v>
      </c>
      <c r="J30" s="79">
        <f t="shared" si="3"/>
      </c>
      <c r="K30" s="148"/>
      <c r="L30" s="149" t="s">
        <v>100</v>
      </c>
    </row>
    <row r="31" spans="1:12" s="254" customFormat="1" ht="15" hidden="1">
      <c r="A31" s="150" t="s">
        <v>23</v>
      </c>
      <c r="B31" s="98">
        <v>124.4</v>
      </c>
      <c r="C31" s="148"/>
      <c r="D31" s="148">
        <f t="shared" si="0"/>
        <v>0</v>
      </c>
      <c r="E31" s="148"/>
      <c r="F31" s="147">
        <f t="shared" si="1"/>
        <v>0</v>
      </c>
      <c r="G31" s="148"/>
      <c r="H31" s="148"/>
      <c r="I31" s="147">
        <f t="shared" si="2"/>
        <v>0</v>
      </c>
      <c r="J31" s="79">
        <f t="shared" si="3"/>
      </c>
      <c r="K31" s="148"/>
      <c r="L31" s="149" t="s">
        <v>100</v>
      </c>
    </row>
    <row r="32" spans="1:12" s="254" customFormat="1" ht="15">
      <c r="A32" s="150" t="s">
        <v>24</v>
      </c>
      <c r="B32" s="98">
        <v>123.7</v>
      </c>
      <c r="C32" s="148">
        <v>1.6</v>
      </c>
      <c r="D32" s="148">
        <f t="shared" si="0"/>
        <v>1.293451899757478</v>
      </c>
      <c r="E32" s="148"/>
      <c r="F32" s="189">
        <f t="shared" si="1"/>
        <v>1.6</v>
      </c>
      <c r="G32" s="160">
        <v>8.2</v>
      </c>
      <c r="H32" s="160"/>
      <c r="I32" s="189">
        <f t="shared" si="2"/>
        <v>8.2</v>
      </c>
      <c r="J32" s="160">
        <f t="shared" si="3"/>
        <v>51.24999999999999</v>
      </c>
      <c r="K32" s="148"/>
      <c r="L32" s="149" t="s">
        <v>100</v>
      </c>
    </row>
    <row r="33" spans="1:12" s="254" customFormat="1" ht="15" hidden="1">
      <c r="A33" s="150" t="s">
        <v>25</v>
      </c>
      <c r="B33" s="98">
        <v>42</v>
      </c>
      <c r="C33" s="148"/>
      <c r="D33" s="148">
        <f t="shared" si="0"/>
        <v>0</v>
      </c>
      <c r="E33" s="148"/>
      <c r="F33" s="147">
        <f t="shared" si="1"/>
        <v>0</v>
      </c>
      <c r="G33" s="148"/>
      <c r="H33" s="148"/>
      <c r="I33" s="147">
        <f t="shared" si="2"/>
        <v>0</v>
      </c>
      <c r="J33" s="79">
        <f t="shared" si="3"/>
      </c>
      <c r="K33" s="148"/>
      <c r="L33" s="149" t="s">
        <v>100</v>
      </c>
    </row>
    <row r="34" spans="1:12" s="254" customFormat="1" ht="15" hidden="1">
      <c r="A34" s="150" t="s">
        <v>26</v>
      </c>
      <c r="B34" s="98">
        <v>0</v>
      </c>
      <c r="C34" s="148"/>
      <c r="D34" s="148" t="e">
        <f t="shared" si="0"/>
        <v>#DIV/0!</v>
      </c>
      <c r="E34" s="148"/>
      <c r="F34" s="147">
        <f t="shared" si="1"/>
        <v>0</v>
      </c>
      <c r="G34" s="148"/>
      <c r="H34" s="148"/>
      <c r="I34" s="147">
        <f t="shared" si="2"/>
        <v>0</v>
      </c>
      <c r="J34" s="79">
        <f t="shared" si="3"/>
      </c>
      <c r="K34" s="148"/>
      <c r="L34" s="149" t="s">
        <v>100</v>
      </c>
    </row>
    <row r="35" spans="1:12" s="254" customFormat="1" ht="15" hidden="1">
      <c r="A35" s="150" t="s">
        <v>27</v>
      </c>
      <c r="B35" s="98">
        <v>17.2</v>
      </c>
      <c r="C35" s="148"/>
      <c r="D35" s="148">
        <f t="shared" si="0"/>
        <v>0</v>
      </c>
      <c r="E35" s="148"/>
      <c r="F35" s="147">
        <f t="shared" si="1"/>
        <v>0</v>
      </c>
      <c r="G35" s="148"/>
      <c r="H35" s="148"/>
      <c r="I35" s="147">
        <f t="shared" si="2"/>
        <v>0</v>
      </c>
      <c r="J35" s="79">
        <f t="shared" si="3"/>
      </c>
      <c r="K35" s="148"/>
      <c r="L35" s="149" t="s">
        <v>100</v>
      </c>
    </row>
    <row r="36" spans="1:12" s="254" customFormat="1" ht="15" hidden="1">
      <c r="A36" s="150" t="s">
        <v>28</v>
      </c>
      <c r="B36" s="98">
        <v>41.5</v>
      </c>
      <c r="C36" s="148"/>
      <c r="D36" s="148">
        <f t="shared" si="0"/>
        <v>0</v>
      </c>
      <c r="E36" s="148"/>
      <c r="F36" s="147">
        <f t="shared" si="1"/>
        <v>0</v>
      </c>
      <c r="G36" s="148"/>
      <c r="H36" s="148"/>
      <c r="I36" s="147">
        <f t="shared" si="2"/>
        <v>0</v>
      </c>
      <c r="J36" s="79">
        <f t="shared" si="3"/>
      </c>
      <c r="K36" s="148"/>
      <c r="L36" s="149" t="s">
        <v>100</v>
      </c>
    </row>
    <row r="37" spans="1:12" s="100" customFormat="1" ht="15">
      <c r="A37" s="145" t="s">
        <v>93</v>
      </c>
      <c r="B37" s="95">
        <v>8833</v>
      </c>
      <c r="C37" s="146">
        <f>SUM(C38:C45)</f>
        <v>4197.3994</v>
      </c>
      <c r="D37" s="146">
        <f t="shared" si="0"/>
        <v>47.5195222461225</v>
      </c>
      <c r="E37" s="146">
        <f>SUM(E38:E45)</f>
        <v>4455.87</v>
      </c>
      <c r="F37" s="147">
        <f t="shared" si="1"/>
        <v>-258.47059999999965</v>
      </c>
      <c r="G37" s="146">
        <f>SUM(G38:G45)</f>
        <v>18904.7878</v>
      </c>
      <c r="H37" s="146">
        <f>SUM(H38:H45)</f>
        <v>19268.1</v>
      </c>
      <c r="I37" s="147">
        <f>G37-H37</f>
        <v>-363.3122000000003</v>
      </c>
      <c r="J37" s="79">
        <f aca="true" t="shared" si="4" ref="J37:J101">G37/C37*10</f>
        <v>45.03928742163539</v>
      </c>
      <c r="K37" s="146">
        <f aca="true" t="shared" si="5" ref="K37:K101">H37/E37*10</f>
        <v>43.24206047303893</v>
      </c>
      <c r="L37" s="149">
        <f>J37-K37</f>
        <v>1.7972269485964603</v>
      </c>
    </row>
    <row r="38" spans="1:12" s="254" customFormat="1" ht="15">
      <c r="A38" s="150" t="s">
        <v>63</v>
      </c>
      <c r="B38" s="98">
        <v>143.7</v>
      </c>
      <c r="C38" s="148">
        <v>73.4</v>
      </c>
      <c r="D38" s="148">
        <f t="shared" si="0"/>
        <v>51.07863604732081</v>
      </c>
      <c r="E38" s="148">
        <v>93.8</v>
      </c>
      <c r="F38" s="228">
        <f t="shared" si="1"/>
        <v>-20.39999999999999</v>
      </c>
      <c r="G38" s="148">
        <v>344.3</v>
      </c>
      <c r="H38" s="148">
        <v>491.1</v>
      </c>
      <c r="I38" s="228">
        <f t="shared" si="2"/>
        <v>-146.8</v>
      </c>
      <c r="J38" s="148">
        <f t="shared" si="4"/>
        <v>46.90735694822888</v>
      </c>
      <c r="K38" s="148">
        <f t="shared" si="5"/>
        <v>52.356076759061835</v>
      </c>
      <c r="L38" s="229">
        <f aca="true" t="shared" si="6" ref="L38:L101">J38-K38</f>
        <v>-5.448719810832955</v>
      </c>
    </row>
    <row r="39" spans="1:12" s="254" customFormat="1" ht="15">
      <c r="A39" s="150" t="s">
        <v>67</v>
      </c>
      <c r="B39" s="98">
        <v>218.6</v>
      </c>
      <c r="C39" s="148">
        <v>152.7</v>
      </c>
      <c r="D39" s="148">
        <f t="shared" si="0"/>
        <v>69.85361390667886</v>
      </c>
      <c r="E39" s="148">
        <v>55.57</v>
      </c>
      <c r="F39" s="228">
        <f t="shared" si="1"/>
        <v>97.13</v>
      </c>
      <c r="G39" s="148">
        <v>412.8</v>
      </c>
      <c r="H39" s="148">
        <v>160.9</v>
      </c>
      <c r="I39" s="228">
        <f aca="true" t="shared" si="7" ref="I39:I44">G39-H39</f>
        <v>251.9</v>
      </c>
      <c r="J39" s="148">
        <v>30.5</v>
      </c>
      <c r="K39" s="148">
        <f t="shared" si="5"/>
        <v>28.9544718373223</v>
      </c>
      <c r="L39" s="229">
        <f t="shared" si="6"/>
        <v>1.5455281626777015</v>
      </c>
    </row>
    <row r="40" spans="1:12" s="103" customFormat="1" ht="15">
      <c r="A40" s="230" t="s">
        <v>101</v>
      </c>
      <c r="B40" s="242">
        <v>548</v>
      </c>
      <c r="C40" s="232">
        <v>399.8994</v>
      </c>
      <c r="D40" s="232">
        <f t="shared" si="0"/>
        <v>72.97434306569343</v>
      </c>
      <c r="E40" s="232">
        <v>447</v>
      </c>
      <c r="F40" s="232">
        <f>C40-E40</f>
        <v>-47.100599999999986</v>
      </c>
      <c r="G40" s="232">
        <v>1227.9878</v>
      </c>
      <c r="H40" s="232">
        <v>1276.4</v>
      </c>
      <c r="I40" s="232">
        <f t="shared" si="7"/>
        <v>-48.412199999999984</v>
      </c>
      <c r="J40" s="232">
        <f>G40/C40*10</f>
        <v>30.707417915605774</v>
      </c>
      <c r="K40" s="232">
        <f>H40/E40*10</f>
        <v>28.55480984340045</v>
      </c>
      <c r="L40" s="233">
        <f>J40-K40</f>
        <v>2.152608072205325</v>
      </c>
    </row>
    <row r="41" spans="1:12" s="254" customFormat="1" ht="15">
      <c r="A41" s="150" t="s">
        <v>30</v>
      </c>
      <c r="B41" s="98">
        <v>2453.2</v>
      </c>
      <c r="C41" s="148">
        <v>1465.3</v>
      </c>
      <c r="D41" s="148">
        <f t="shared" si="0"/>
        <v>59.73014837762922</v>
      </c>
      <c r="E41" s="148">
        <v>1545.8</v>
      </c>
      <c r="F41" s="228">
        <f t="shared" si="1"/>
        <v>-80.5</v>
      </c>
      <c r="G41" s="148">
        <v>9134.9</v>
      </c>
      <c r="H41" s="148">
        <v>9247.3</v>
      </c>
      <c r="I41" s="228">
        <f t="shared" si="7"/>
        <v>-112.39999999999964</v>
      </c>
      <c r="J41" s="148">
        <f t="shared" si="4"/>
        <v>62.3415000341227</v>
      </c>
      <c r="K41" s="148">
        <f t="shared" si="5"/>
        <v>59.822098589727005</v>
      </c>
      <c r="L41" s="229">
        <f t="shared" si="6"/>
        <v>2.5194014443956974</v>
      </c>
    </row>
    <row r="42" spans="1:12" s="254" customFormat="1" ht="15" customHeight="1" hidden="1">
      <c r="A42" s="150" t="s">
        <v>31</v>
      </c>
      <c r="B42" s="98">
        <v>11.6</v>
      </c>
      <c r="C42" s="148"/>
      <c r="D42" s="148">
        <f t="shared" si="0"/>
        <v>0</v>
      </c>
      <c r="E42" s="148">
        <v>2.6</v>
      </c>
      <c r="F42" s="189">
        <f t="shared" si="1"/>
        <v>-2.6</v>
      </c>
      <c r="G42" s="160"/>
      <c r="H42" s="160">
        <v>4.6</v>
      </c>
      <c r="I42" s="189">
        <f t="shared" si="7"/>
        <v>-4.6</v>
      </c>
      <c r="J42" s="160" t="e">
        <f t="shared" si="4"/>
        <v>#DIV/0!</v>
      </c>
      <c r="K42" s="160">
        <f t="shared" si="5"/>
        <v>17.69230769230769</v>
      </c>
      <c r="L42" s="236" t="e">
        <f t="shared" si="6"/>
        <v>#DIV/0!</v>
      </c>
    </row>
    <row r="43" spans="1:12" s="254" customFormat="1" ht="15">
      <c r="A43" s="150" t="s">
        <v>32</v>
      </c>
      <c r="B43" s="98">
        <v>2134.2</v>
      </c>
      <c r="C43" s="148">
        <v>400</v>
      </c>
      <c r="D43" s="148">
        <f t="shared" si="0"/>
        <v>18.7423859057258</v>
      </c>
      <c r="E43" s="148">
        <v>625.8</v>
      </c>
      <c r="F43" s="189">
        <f t="shared" si="1"/>
        <v>-225.79999999999995</v>
      </c>
      <c r="G43" s="160">
        <v>1179.8</v>
      </c>
      <c r="H43" s="160">
        <v>1887.8</v>
      </c>
      <c r="I43" s="189">
        <f t="shared" si="7"/>
        <v>-708</v>
      </c>
      <c r="J43" s="160">
        <f t="shared" si="4"/>
        <v>29.495</v>
      </c>
      <c r="K43" s="160">
        <f>H43/E43*10</f>
        <v>30.166187280281243</v>
      </c>
      <c r="L43" s="236">
        <f t="shared" si="6"/>
        <v>-0.6711872802812415</v>
      </c>
    </row>
    <row r="44" spans="1:12" s="254" customFormat="1" ht="15">
      <c r="A44" s="150" t="s">
        <v>33</v>
      </c>
      <c r="B44" s="98">
        <v>3323.7</v>
      </c>
      <c r="C44" s="148">
        <v>1706.1</v>
      </c>
      <c r="D44" s="148">
        <f t="shared" si="0"/>
        <v>51.33134759454825</v>
      </c>
      <c r="E44" s="148">
        <v>1685.3</v>
      </c>
      <c r="F44" s="189">
        <f t="shared" si="1"/>
        <v>20.799999999999955</v>
      </c>
      <c r="G44" s="160">
        <v>6605</v>
      </c>
      <c r="H44" s="160">
        <v>6200</v>
      </c>
      <c r="I44" s="189">
        <f t="shared" si="7"/>
        <v>405</v>
      </c>
      <c r="J44" s="160">
        <f t="shared" si="4"/>
        <v>38.7140261414923</v>
      </c>
      <c r="K44" s="160">
        <f t="shared" si="5"/>
        <v>36.78870230819439</v>
      </c>
      <c r="L44" s="236">
        <f t="shared" si="6"/>
        <v>1.9253238332979095</v>
      </c>
    </row>
    <row r="45" spans="1:12" s="254" customFormat="1" ht="15" customHeight="1" hidden="1">
      <c r="A45" s="150" t="s">
        <v>102</v>
      </c>
      <c r="B45" s="98"/>
      <c r="C45" s="148"/>
      <c r="D45" s="148" t="e">
        <f t="shared" si="0"/>
        <v>#DIV/0!</v>
      </c>
      <c r="E45" s="148"/>
      <c r="F45" s="189">
        <f t="shared" si="1"/>
        <v>0</v>
      </c>
      <c r="G45" s="160"/>
      <c r="H45" s="160"/>
      <c r="I45" s="189"/>
      <c r="J45" s="160" t="e">
        <f t="shared" si="4"/>
        <v>#DIV/0!</v>
      </c>
      <c r="K45" s="160" t="e">
        <f t="shared" si="5"/>
        <v>#DIV/0!</v>
      </c>
      <c r="L45" s="236" t="e">
        <f>J45-K45</f>
        <v>#DIV/0!</v>
      </c>
    </row>
    <row r="46" spans="1:12" s="100" customFormat="1" ht="15">
      <c r="A46" s="145" t="s">
        <v>98</v>
      </c>
      <c r="B46" s="95">
        <v>3166.49</v>
      </c>
      <c r="C46" s="234">
        <f>SUM(C47:C53)</f>
        <v>1720.911</v>
      </c>
      <c r="D46" s="79">
        <f t="shared" si="0"/>
        <v>54.347589918174386</v>
      </c>
      <c r="E46" s="234">
        <v>1880.958</v>
      </c>
      <c r="F46" s="147">
        <f t="shared" si="1"/>
        <v>-160.04700000000003</v>
      </c>
      <c r="G46" s="234">
        <f>SUM(G47:G53)</f>
        <v>7221.541</v>
      </c>
      <c r="H46" s="234">
        <v>7846.138</v>
      </c>
      <c r="I46" s="147">
        <f>G46-H46</f>
        <v>-624.5969999999998</v>
      </c>
      <c r="J46" s="79">
        <f t="shared" si="4"/>
        <v>41.96347748372809</v>
      </c>
      <c r="K46" s="79">
        <f>H46/E46*10</f>
        <v>41.71352045074904</v>
      </c>
      <c r="L46" s="235">
        <f t="shared" si="6"/>
        <v>0.24995703297905436</v>
      </c>
    </row>
    <row r="47" spans="1:12" s="254" customFormat="1" ht="15">
      <c r="A47" s="150" t="s">
        <v>64</v>
      </c>
      <c r="B47" s="98">
        <v>149.5</v>
      </c>
      <c r="C47" s="148">
        <v>55.4</v>
      </c>
      <c r="D47" s="160">
        <f t="shared" si="0"/>
        <v>37.05685618729097</v>
      </c>
      <c r="E47" s="148">
        <v>36.1</v>
      </c>
      <c r="F47" s="189">
        <f t="shared" si="1"/>
        <v>19.299999999999997</v>
      </c>
      <c r="G47" s="148">
        <v>140</v>
      </c>
      <c r="H47" s="148">
        <v>90.7</v>
      </c>
      <c r="I47" s="189">
        <f aca="true" t="shared" si="8" ref="I47:I67">G47-H47</f>
        <v>49.3</v>
      </c>
      <c r="J47" s="148">
        <f t="shared" si="4"/>
        <v>25.270758122743683</v>
      </c>
      <c r="K47" s="160">
        <f t="shared" si="5"/>
        <v>25.124653739612185</v>
      </c>
      <c r="L47" s="236">
        <f t="shared" si="6"/>
        <v>0.14610438313149743</v>
      </c>
    </row>
    <row r="48" spans="1:12" s="254" customFormat="1" ht="15" customHeight="1">
      <c r="A48" s="150" t="s">
        <v>65</v>
      </c>
      <c r="B48" s="98">
        <v>51</v>
      </c>
      <c r="C48" s="148">
        <v>8.6</v>
      </c>
      <c r="D48" s="160">
        <f t="shared" si="0"/>
        <v>16.862745098039213</v>
      </c>
      <c r="E48" s="148">
        <v>8.5</v>
      </c>
      <c r="F48" s="189">
        <f t="shared" si="1"/>
        <v>0.09999999999999964</v>
      </c>
      <c r="G48" s="148">
        <v>24</v>
      </c>
      <c r="H48" s="148">
        <v>20.5</v>
      </c>
      <c r="I48" s="189">
        <f t="shared" si="8"/>
        <v>3.5</v>
      </c>
      <c r="J48" s="148">
        <f t="shared" si="4"/>
        <v>27.906976744186046</v>
      </c>
      <c r="K48" s="160">
        <f t="shared" si="5"/>
        <v>24.11764705882353</v>
      </c>
      <c r="L48" s="236">
        <f t="shared" si="6"/>
        <v>3.7893296853625174</v>
      </c>
    </row>
    <row r="49" spans="1:12" s="254" customFormat="1" ht="15" customHeight="1">
      <c r="A49" s="150" t="s">
        <v>66</v>
      </c>
      <c r="B49" s="98">
        <v>216.59</v>
      </c>
      <c r="C49" s="148">
        <v>22.3</v>
      </c>
      <c r="D49" s="160">
        <f t="shared" si="0"/>
        <v>10.295950874924973</v>
      </c>
      <c r="E49" s="148">
        <v>12.9</v>
      </c>
      <c r="F49" s="189">
        <f t="shared" si="1"/>
        <v>9.4</v>
      </c>
      <c r="G49" s="148">
        <v>73</v>
      </c>
      <c r="H49" s="148">
        <v>42.7</v>
      </c>
      <c r="I49" s="189">
        <f t="shared" si="8"/>
        <v>30.299999999999997</v>
      </c>
      <c r="J49" s="148">
        <f t="shared" si="4"/>
        <v>32.73542600896861</v>
      </c>
      <c r="K49" s="160">
        <f t="shared" si="5"/>
        <v>33.10077519379845</v>
      </c>
      <c r="L49" s="236">
        <f t="shared" si="6"/>
        <v>-0.3653491848298387</v>
      </c>
    </row>
    <row r="50" spans="1:12" s="254" customFormat="1" ht="15" customHeight="1">
      <c r="A50" s="150" t="s">
        <v>29</v>
      </c>
      <c r="B50" s="98">
        <v>94.5</v>
      </c>
      <c r="C50" s="148">
        <v>1.648</v>
      </c>
      <c r="D50" s="160">
        <f t="shared" si="0"/>
        <v>1.7439153439153439</v>
      </c>
      <c r="E50" s="148">
        <v>7.113</v>
      </c>
      <c r="F50" s="189">
        <f t="shared" si="1"/>
        <v>-5.465000000000001</v>
      </c>
      <c r="G50" s="148">
        <v>5.266</v>
      </c>
      <c r="H50" s="148">
        <v>25.73</v>
      </c>
      <c r="I50" s="189">
        <f t="shared" si="8"/>
        <v>-20.464</v>
      </c>
      <c r="J50" s="148">
        <f t="shared" si="4"/>
        <v>31.953883495145632</v>
      </c>
      <c r="K50" s="160">
        <f t="shared" si="5"/>
        <v>36.17320399268944</v>
      </c>
      <c r="L50" s="236">
        <f t="shared" si="6"/>
        <v>-4.219320497543805</v>
      </c>
    </row>
    <row r="51" spans="1:12" s="254" customFormat="1" ht="15">
      <c r="A51" s="150" t="s">
        <v>68</v>
      </c>
      <c r="B51" s="98">
        <v>133.9</v>
      </c>
      <c r="C51" s="148">
        <v>20.4</v>
      </c>
      <c r="D51" s="160">
        <f t="shared" si="0"/>
        <v>15.235250186706494</v>
      </c>
      <c r="E51" s="148">
        <v>17</v>
      </c>
      <c r="F51" s="189">
        <f t="shared" si="1"/>
        <v>3.3999999999999986</v>
      </c>
      <c r="G51" s="148">
        <v>56</v>
      </c>
      <c r="H51" s="148">
        <v>49.8</v>
      </c>
      <c r="I51" s="189">
        <f t="shared" si="8"/>
        <v>6.200000000000003</v>
      </c>
      <c r="J51" s="148">
        <f t="shared" si="4"/>
        <v>27.450980392156865</v>
      </c>
      <c r="K51" s="160">
        <f t="shared" si="5"/>
        <v>29.294117647058822</v>
      </c>
      <c r="L51" s="236">
        <f t="shared" si="6"/>
        <v>-1.8431372549019578</v>
      </c>
    </row>
    <row r="52" spans="1:12" s="254" customFormat="1" ht="15">
      <c r="A52" s="150" t="s">
        <v>69</v>
      </c>
      <c r="B52" s="98">
        <v>172.8</v>
      </c>
      <c r="C52" s="148">
        <v>71.863</v>
      </c>
      <c r="D52" s="160">
        <f t="shared" si="0"/>
        <v>41.58738425925926</v>
      </c>
      <c r="E52" s="148">
        <v>47.945</v>
      </c>
      <c r="F52" s="189">
        <f t="shared" si="1"/>
        <v>23.918</v>
      </c>
      <c r="G52" s="148">
        <v>202.175</v>
      </c>
      <c r="H52" s="148">
        <v>130.508</v>
      </c>
      <c r="I52" s="189">
        <f t="shared" si="8"/>
        <v>71.667</v>
      </c>
      <c r="J52" s="148">
        <f t="shared" si="4"/>
        <v>28.133392705564756</v>
      </c>
      <c r="K52" s="148">
        <f t="shared" si="5"/>
        <v>27.220356658671395</v>
      </c>
      <c r="L52" s="236">
        <f t="shared" si="6"/>
        <v>0.9130360468933603</v>
      </c>
    </row>
    <row r="53" spans="1:12" s="254" customFormat="1" ht="15">
      <c r="A53" s="150" t="s">
        <v>95</v>
      </c>
      <c r="B53" s="98">
        <v>2348.2</v>
      </c>
      <c r="C53" s="148">
        <v>1540.7</v>
      </c>
      <c r="D53" s="160">
        <f t="shared" si="0"/>
        <v>65.61195809556256</v>
      </c>
      <c r="E53" s="148">
        <v>1751.4</v>
      </c>
      <c r="F53" s="189">
        <f t="shared" si="1"/>
        <v>-210.70000000000005</v>
      </c>
      <c r="G53" s="148">
        <v>6721.1</v>
      </c>
      <c r="H53" s="148">
        <v>7486.2</v>
      </c>
      <c r="I53" s="189">
        <f t="shared" si="8"/>
        <v>-765.0999999999995</v>
      </c>
      <c r="J53" s="148">
        <f t="shared" si="4"/>
        <v>43.62367754916597</v>
      </c>
      <c r="K53" s="148">
        <f t="shared" si="5"/>
        <v>42.744090441932165</v>
      </c>
      <c r="L53" s="236">
        <f t="shared" si="6"/>
        <v>0.8795871072338031</v>
      </c>
    </row>
    <row r="54" spans="1:12" s="100" customFormat="1" ht="15">
      <c r="A54" s="247" t="s">
        <v>34</v>
      </c>
      <c r="B54" s="95">
        <v>13321.7</v>
      </c>
      <c r="C54" s="146">
        <f aca="true" t="shared" si="9" ref="C54:K54">SUM(C67)</f>
        <v>50.5</v>
      </c>
      <c r="D54" s="250">
        <f t="shared" si="0"/>
        <v>0.3790807479525886</v>
      </c>
      <c r="E54" s="146">
        <v>965.4420000000001</v>
      </c>
      <c r="F54" s="147">
        <f t="shared" si="1"/>
        <v>-914.9420000000001</v>
      </c>
      <c r="G54" s="146">
        <f t="shared" si="9"/>
        <v>137.4</v>
      </c>
      <c r="H54" s="146">
        <v>2635.956</v>
      </c>
      <c r="I54" s="147">
        <f t="shared" si="8"/>
        <v>-2498.556</v>
      </c>
      <c r="J54" s="146">
        <f t="shared" si="9"/>
        <v>27.20792079207921</v>
      </c>
      <c r="K54" s="146">
        <f t="shared" si="9"/>
        <v>26.676670668267306</v>
      </c>
      <c r="L54" s="235">
        <f t="shared" si="6"/>
        <v>0.5312501238119047</v>
      </c>
    </row>
    <row r="55" spans="1:12" s="254" customFormat="1" ht="15" hidden="1">
      <c r="A55" s="248" t="s">
        <v>70</v>
      </c>
      <c r="B55" s="98">
        <v>1791.4</v>
      </c>
      <c r="C55" s="160"/>
      <c r="D55" s="79">
        <f t="shared" si="0"/>
        <v>0</v>
      </c>
      <c r="E55" s="160"/>
      <c r="F55" s="147">
        <f t="shared" si="1"/>
        <v>0</v>
      </c>
      <c r="G55" s="160"/>
      <c r="H55" s="160"/>
      <c r="I55" s="147">
        <f t="shared" si="8"/>
        <v>0</v>
      </c>
      <c r="J55" s="148" t="e">
        <f t="shared" si="4"/>
        <v>#DIV/0!</v>
      </c>
      <c r="K55" s="148" t="e">
        <f t="shared" si="5"/>
        <v>#DIV/0!</v>
      </c>
      <c r="L55" s="235" t="e">
        <f t="shared" si="6"/>
        <v>#DIV/0!</v>
      </c>
    </row>
    <row r="56" spans="1:12" s="254" customFormat="1" ht="15" hidden="1">
      <c r="A56" s="248" t="s">
        <v>71</v>
      </c>
      <c r="B56" s="98">
        <v>141.6</v>
      </c>
      <c r="C56" s="160"/>
      <c r="D56" s="79">
        <f t="shared" si="0"/>
        <v>0</v>
      </c>
      <c r="E56" s="160"/>
      <c r="F56" s="147">
        <f t="shared" si="1"/>
        <v>0</v>
      </c>
      <c r="G56" s="160"/>
      <c r="H56" s="160"/>
      <c r="I56" s="147">
        <f t="shared" si="8"/>
        <v>0</v>
      </c>
      <c r="J56" s="148" t="e">
        <f t="shared" si="4"/>
        <v>#DIV/0!</v>
      </c>
      <c r="K56" s="148" t="e">
        <f t="shared" si="5"/>
        <v>#DIV/0!</v>
      </c>
      <c r="L56" s="235" t="e">
        <f t="shared" si="6"/>
        <v>#DIV/0!</v>
      </c>
    </row>
    <row r="57" spans="1:12" s="254" customFormat="1" ht="15" hidden="1">
      <c r="A57" s="248" t="s">
        <v>72</v>
      </c>
      <c r="B57" s="98">
        <v>450.2</v>
      </c>
      <c r="C57" s="160"/>
      <c r="D57" s="79">
        <f t="shared" si="0"/>
        <v>0</v>
      </c>
      <c r="E57" s="160">
        <v>34.6</v>
      </c>
      <c r="F57" s="189">
        <f t="shared" si="1"/>
        <v>-34.6</v>
      </c>
      <c r="G57" s="160"/>
      <c r="H57" s="160">
        <v>107.1</v>
      </c>
      <c r="I57" s="189">
        <f t="shared" si="8"/>
        <v>-107.1</v>
      </c>
      <c r="J57" s="160" t="e">
        <f t="shared" si="4"/>
        <v>#DIV/0!</v>
      </c>
      <c r="K57" s="148">
        <f t="shared" si="5"/>
        <v>30.953757225433524</v>
      </c>
      <c r="L57" s="236" t="e">
        <f t="shared" si="6"/>
        <v>#DIV/0!</v>
      </c>
    </row>
    <row r="58" spans="1:12" s="254" customFormat="1" ht="15" hidden="1">
      <c r="A58" s="248" t="s">
        <v>73</v>
      </c>
      <c r="B58" s="98">
        <v>1552.5</v>
      </c>
      <c r="C58" s="160"/>
      <c r="D58" s="79">
        <f t="shared" si="0"/>
        <v>0</v>
      </c>
      <c r="E58" s="160">
        <v>55.6</v>
      </c>
      <c r="F58" s="189">
        <f t="shared" si="1"/>
        <v>-55.6</v>
      </c>
      <c r="G58" s="160"/>
      <c r="H58" s="160">
        <v>192.1</v>
      </c>
      <c r="I58" s="189">
        <f t="shared" si="8"/>
        <v>-192.1</v>
      </c>
      <c r="J58" s="160" t="e">
        <f t="shared" si="4"/>
        <v>#DIV/0!</v>
      </c>
      <c r="K58" s="148">
        <f t="shared" si="5"/>
        <v>34.55035971223021</v>
      </c>
      <c r="L58" s="236" t="e">
        <f t="shared" si="6"/>
        <v>#DIV/0!</v>
      </c>
    </row>
    <row r="59" spans="1:12" s="254" customFormat="1" ht="15" hidden="1">
      <c r="A59" s="248" t="s">
        <v>74</v>
      </c>
      <c r="B59" s="98">
        <v>403.6</v>
      </c>
      <c r="C59" s="160"/>
      <c r="D59" s="79">
        <f t="shared" si="0"/>
        <v>0</v>
      </c>
      <c r="E59" s="160"/>
      <c r="F59" s="189">
        <f t="shared" si="1"/>
        <v>0</v>
      </c>
      <c r="G59" s="160"/>
      <c r="H59" s="160"/>
      <c r="I59" s="189">
        <f t="shared" si="8"/>
        <v>0</v>
      </c>
      <c r="J59" s="160" t="e">
        <f t="shared" si="4"/>
        <v>#DIV/0!</v>
      </c>
      <c r="K59" s="148" t="e">
        <f t="shared" si="5"/>
        <v>#DIV/0!</v>
      </c>
      <c r="L59" s="236" t="e">
        <f t="shared" si="6"/>
        <v>#DIV/0!</v>
      </c>
    </row>
    <row r="60" spans="1:12" s="254" customFormat="1" ht="15" hidden="1">
      <c r="A60" s="248" t="s">
        <v>35</v>
      </c>
      <c r="B60" s="98">
        <v>293.6</v>
      </c>
      <c r="C60" s="160"/>
      <c r="D60" s="79">
        <f t="shared" si="0"/>
        <v>0</v>
      </c>
      <c r="E60" s="160">
        <v>6.5</v>
      </c>
      <c r="F60" s="189">
        <f t="shared" si="1"/>
        <v>-6.5</v>
      </c>
      <c r="G60" s="160"/>
      <c r="H60" s="160">
        <v>18.1</v>
      </c>
      <c r="I60" s="189">
        <f t="shared" si="8"/>
        <v>-18.1</v>
      </c>
      <c r="J60" s="160" t="e">
        <f t="shared" si="4"/>
        <v>#DIV/0!</v>
      </c>
      <c r="K60" s="148">
        <f t="shared" si="5"/>
        <v>27.84615384615385</v>
      </c>
      <c r="L60" s="236" t="e">
        <f t="shared" si="6"/>
        <v>#DIV/0!</v>
      </c>
    </row>
    <row r="61" spans="1:12" s="254" customFormat="1" ht="15" hidden="1">
      <c r="A61" s="248" t="s">
        <v>94</v>
      </c>
      <c r="B61" s="98">
        <v>257</v>
      </c>
      <c r="C61" s="160"/>
      <c r="D61" s="79">
        <f t="shared" si="0"/>
        <v>0</v>
      </c>
      <c r="E61" s="160">
        <v>0</v>
      </c>
      <c r="F61" s="147">
        <f t="shared" si="1"/>
        <v>0</v>
      </c>
      <c r="G61" s="160"/>
      <c r="H61" s="160">
        <v>0</v>
      </c>
      <c r="I61" s="147">
        <f t="shared" si="8"/>
        <v>0</v>
      </c>
      <c r="J61" s="148" t="e">
        <f>G61/C61*10</f>
        <v>#DIV/0!</v>
      </c>
      <c r="K61" s="148" t="e">
        <f>H61/E61*10</f>
        <v>#DIV/0!</v>
      </c>
      <c r="L61" s="235" t="e">
        <f t="shared" si="6"/>
        <v>#DIV/0!</v>
      </c>
    </row>
    <row r="62" spans="1:12" s="254" customFormat="1" ht="15" hidden="1">
      <c r="A62" s="248" t="s">
        <v>36</v>
      </c>
      <c r="B62" s="98">
        <v>313.2</v>
      </c>
      <c r="C62" s="160"/>
      <c r="D62" s="79">
        <f t="shared" si="0"/>
        <v>0</v>
      </c>
      <c r="E62" s="160">
        <v>0</v>
      </c>
      <c r="F62" s="147">
        <f t="shared" si="1"/>
        <v>0</v>
      </c>
      <c r="G62" s="160"/>
      <c r="H62" s="160">
        <v>0</v>
      </c>
      <c r="I62" s="147">
        <f t="shared" si="8"/>
        <v>0</v>
      </c>
      <c r="J62" s="148" t="e">
        <f t="shared" si="4"/>
        <v>#DIV/0!</v>
      </c>
      <c r="K62" s="148" t="e">
        <f t="shared" si="5"/>
        <v>#DIV/0!</v>
      </c>
      <c r="L62" s="235" t="e">
        <f t="shared" si="6"/>
        <v>#DIV/0!</v>
      </c>
    </row>
    <row r="63" spans="1:12" s="254" customFormat="1" ht="15" hidden="1">
      <c r="A63" s="248" t="s">
        <v>75</v>
      </c>
      <c r="B63" s="98">
        <v>595.7</v>
      </c>
      <c r="C63" s="160"/>
      <c r="D63" s="79">
        <f t="shared" si="0"/>
        <v>0</v>
      </c>
      <c r="E63" s="160">
        <v>14.7</v>
      </c>
      <c r="F63" s="147">
        <f t="shared" si="1"/>
        <v>-14.7</v>
      </c>
      <c r="G63" s="160"/>
      <c r="H63" s="160">
        <v>37.3</v>
      </c>
      <c r="I63" s="147">
        <f t="shared" si="8"/>
        <v>-37.3</v>
      </c>
      <c r="J63" s="148" t="e">
        <f t="shared" si="4"/>
        <v>#DIV/0!</v>
      </c>
      <c r="K63" s="148">
        <f t="shared" si="5"/>
        <v>25.374149659863946</v>
      </c>
      <c r="L63" s="235" t="e">
        <f t="shared" si="6"/>
        <v>#DIV/0!</v>
      </c>
    </row>
    <row r="64" spans="1:12" s="254" customFormat="1" ht="15" hidden="1">
      <c r="A64" s="248" t="s">
        <v>37</v>
      </c>
      <c r="B64" s="98">
        <v>2827</v>
      </c>
      <c r="C64" s="160"/>
      <c r="D64" s="79">
        <f t="shared" si="0"/>
        <v>0</v>
      </c>
      <c r="E64" s="160">
        <v>137.1</v>
      </c>
      <c r="F64" s="189">
        <f t="shared" si="1"/>
        <v>-137.1</v>
      </c>
      <c r="G64" s="160"/>
      <c r="H64" s="160">
        <v>308.5</v>
      </c>
      <c r="I64" s="189">
        <f t="shared" si="8"/>
        <v>-308.5</v>
      </c>
      <c r="J64" s="148" t="e">
        <f t="shared" si="4"/>
        <v>#DIV/0!</v>
      </c>
      <c r="K64" s="148">
        <f t="shared" si="5"/>
        <v>22.5018234865062</v>
      </c>
      <c r="L64" s="236" t="e">
        <f t="shared" si="6"/>
        <v>#DIV/0!</v>
      </c>
    </row>
    <row r="65" spans="1:12" s="254" customFormat="1" ht="15" hidden="1">
      <c r="A65" s="248" t="s">
        <v>38</v>
      </c>
      <c r="B65" s="98">
        <v>710.6</v>
      </c>
      <c r="C65" s="160"/>
      <c r="D65" s="79">
        <f t="shared" si="0"/>
        <v>0</v>
      </c>
      <c r="E65" s="160">
        <v>9.8</v>
      </c>
      <c r="F65" s="189">
        <f t="shared" si="1"/>
        <v>-9.8</v>
      </c>
      <c r="G65" s="160"/>
      <c r="H65" s="160">
        <v>34.4</v>
      </c>
      <c r="I65" s="189">
        <f t="shared" si="8"/>
        <v>-34.4</v>
      </c>
      <c r="J65" s="148" t="e">
        <f t="shared" si="4"/>
        <v>#DIV/0!</v>
      </c>
      <c r="K65" s="148">
        <f t="shared" si="5"/>
        <v>35.10204081632652</v>
      </c>
      <c r="L65" s="236" t="e">
        <f t="shared" si="6"/>
        <v>#DIV/0!</v>
      </c>
    </row>
    <row r="66" spans="1:12" s="254" customFormat="1" ht="15" hidden="1">
      <c r="A66" s="150" t="s">
        <v>39</v>
      </c>
      <c r="B66" s="98">
        <v>1138.2</v>
      </c>
      <c r="C66" s="160"/>
      <c r="D66" s="79">
        <f t="shared" si="0"/>
        <v>0</v>
      </c>
      <c r="E66" s="160">
        <v>142.3</v>
      </c>
      <c r="F66" s="189">
        <f t="shared" si="1"/>
        <v>-142.3</v>
      </c>
      <c r="G66" s="160"/>
      <c r="H66" s="160">
        <v>404.2</v>
      </c>
      <c r="I66" s="189">
        <f t="shared" si="8"/>
        <v>-404.2</v>
      </c>
      <c r="J66" s="148" t="e">
        <f t="shared" si="4"/>
        <v>#DIV/0!</v>
      </c>
      <c r="K66" s="148">
        <f t="shared" si="5"/>
        <v>28.404778636683062</v>
      </c>
      <c r="L66" s="236" t="e">
        <f t="shared" si="6"/>
        <v>#DIV/0!</v>
      </c>
    </row>
    <row r="67" spans="1:12" s="254" customFormat="1" ht="15">
      <c r="A67" s="237" t="s">
        <v>40</v>
      </c>
      <c r="B67" s="165">
        <v>2267.3</v>
      </c>
      <c r="C67" s="238">
        <v>50.5</v>
      </c>
      <c r="D67" s="255">
        <f t="shared" si="0"/>
        <v>2.227318837383672</v>
      </c>
      <c r="E67" s="238">
        <v>499.8</v>
      </c>
      <c r="F67" s="256">
        <f t="shared" si="1"/>
        <v>-449.3</v>
      </c>
      <c r="G67" s="238">
        <v>137.4</v>
      </c>
      <c r="H67" s="238">
        <v>1333.3</v>
      </c>
      <c r="I67" s="256">
        <f t="shared" si="8"/>
        <v>-1195.8999999999999</v>
      </c>
      <c r="J67" s="238">
        <f t="shared" si="4"/>
        <v>27.20792079207921</v>
      </c>
      <c r="K67" s="238">
        <f t="shared" si="5"/>
        <v>26.676670668267306</v>
      </c>
      <c r="L67" s="240">
        <f t="shared" si="6"/>
        <v>0.5312501238119047</v>
      </c>
    </row>
    <row r="68" spans="1:12" s="254" customFormat="1" ht="15" hidden="1">
      <c r="A68" s="176" t="s">
        <v>41</v>
      </c>
      <c r="B68" s="177">
        <v>579.8</v>
      </c>
      <c r="C68" s="178"/>
      <c r="D68" s="179">
        <f aca="true" t="shared" si="10" ref="D68:D73">C68/B68*100</f>
        <v>0</v>
      </c>
      <c r="E68" s="180">
        <v>65.042</v>
      </c>
      <c r="F68" s="181">
        <f t="shared" si="1"/>
        <v>-65.042</v>
      </c>
      <c r="G68" s="178"/>
      <c r="H68" s="180">
        <v>200.956</v>
      </c>
      <c r="I68" s="182">
        <f>G68-H68</f>
        <v>-200.956</v>
      </c>
      <c r="J68" s="177" t="e">
        <f t="shared" si="4"/>
        <v>#DIV/0!</v>
      </c>
      <c r="K68" s="179">
        <f t="shared" si="5"/>
        <v>30.896343900864057</v>
      </c>
      <c r="L68" s="249" t="e">
        <f t="shared" si="6"/>
        <v>#DIV/0!</v>
      </c>
    </row>
    <row r="69" spans="1:12" s="100" customFormat="1" ht="15" hidden="1">
      <c r="A69" s="93" t="s">
        <v>76</v>
      </c>
      <c r="B69" s="92">
        <v>3550.2000000000003</v>
      </c>
      <c r="C69" s="94">
        <f>SUM(C70:C75)-C73-C74</f>
        <v>0</v>
      </c>
      <c r="D69" s="95">
        <f t="shared" si="10"/>
        <v>0</v>
      </c>
      <c r="E69" s="79">
        <f>SUM(E70:E75)-E73-E74</f>
        <v>0</v>
      </c>
      <c r="F69" s="96">
        <f t="shared" si="1"/>
        <v>0</v>
      </c>
      <c r="G69" s="94">
        <f>SUM(G70:G75)-G73-G74</f>
        <v>0</v>
      </c>
      <c r="H69" s="79">
        <f>SUM(H70:H75)-H73-H74</f>
        <v>0</v>
      </c>
      <c r="I69" s="97">
        <f>G69-H69</f>
        <v>0</v>
      </c>
      <c r="J69" s="92" t="e">
        <f t="shared" si="4"/>
        <v>#DIV/0!</v>
      </c>
      <c r="K69" s="98" t="e">
        <f t="shared" si="5"/>
        <v>#DIV/0!</v>
      </c>
      <c r="L69" s="235" t="e">
        <f t="shared" si="6"/>
        <v>#DIV/0!</v>
      </c>
    </row>
    <row r="70" spans="1:12" s="254" customFormat="1" ht="15" hidden="1">
      <c r="A70" s="157" t="s">
        <v>77</v>
      </c>
      <c r="B70" s="158">
        <v>1121.7</v>
      </c>
      <c r="C70" s="159"/>
      <c r="D70" s="98">
        <f t="shared" si="10"/>
        <v>0</v>
      </c>
      <c r="E70" s="160"/>
      <c r="F70" s="96">
        <f t="shared" si="1"/>
        <v>0</v>
      </c>
      <c r="G70" s="159"/>
      <c r="H70" s="160"/>
      <c r="I70" s="161">
        <f>G70-H70</f>
        <v>0</v>
      </c>
      <c r="J70" s="158" t="e">
        <f t="shared" si="4"/>
        <v>#DIV/0!</v>
      </c>
      <c r="K70" s="98" t="e">
        <f t="shared" si="5"/>
        <v>#DIV/0!</v>
      </c>
      <c r="L70" s="235" t="e">
        <f t="shared" si="6"/>
        <v>#DIV/0!</v>
      </c>
    </row>
    <row r="71" spans="1:12" s="254" customFormat="1" ht="15" hidden="1">
      <c r="A71" s="157" t="s">
        <v>42</v>
      </c>
      <c r="B71" s="158">
        <v>370.2</v>
      </c>
      <c r="C71" s="159"/>
      <c r="D71" s="98">
        <f t="shared" si="10"/>
        <v>0</v>
      </c>
      <c r="E71" s="160"/>
      <c r="F71" s="96">
        <f t="shared" si="1"/>
        <v>0</v>
      </c>
      <c r="G71" s="159"/>
      <c r="H71" s="160"/>
      <c r="I71" s="161">
        <f>G71-H71</f>
        <v>0</v>
      </c>
      <c r="J71" s="158" t="e">
        <f t="shared" si="4"/>
        <v>#DIV/0!</v>
      </c>
      <c r="K71" s="98" t="e">
        <f t="shared" si="5"/>
        <v>#DIV/0!</v>
      </c>
      <c r="L71" s="235" t="e">
        <f t="shared" si="6"/>
        <v>#DIV/0!</v>
      </c>
    </row>
    <row r="72" spans="1:12" s="254" customFormat="1" ht="15" hidden="1">
      <c r="A72" s="157" t="s">
        <v>43</v>
      </c>
      <c r="B72" s="158">
        <v>688.4</v>
      </c>
      <c r="C72" s="159"/>
      <c r="D72" s="98">
        <f t="shared" si="10"/>
        <v>0</v>
      </c>
      <c r="E72" s="160"/>
      <c r="F72" s="96">
        <f aca="true" t="shared" si="11" ref="F72:F103">C72-E72</f>
        <v>0</v>
      </c>
      <c r="G72" s="159"/>
      <c r="H72" s="160"/>
      <c r="I72" s="161">
        <f>G72-H72</f>
        <v>0</v>
      </c>
      <c r="J72" s="158" t="e">
        <f t="shared" si="4"/>
        <v>#DIV/0!</v>
      </c>
      <c r="K72" s="98" t="e">
        <f t="shared" si="5"/>
        <v>#DIV/0!</v>
      </c>
      <c r="L72" s="235" t="e">
        <f t="shared" si="6"/>
        <v>#DIV/0!</v>
      </c>
    </row>
    <row r="73" spans="1:12" s="254" customFormat="1" ht="15" hidden="1">
      <c r="A73" s="157" t="s">
        <v>78</v>
      </c>
      <c r="B73" s="158">
        <v>0</v>
      </c>
      <c r="C73" s="159"/>
      <c r="D73" s="98" t="e">
        <f t="shared" si="10"/>
        <v>#DIV/0!</v>
      </c>
      <c r="E73" s="160"/>
      <c r="F73" s="96">
        <f t="shared" si="11"/>
        <v>0</v>
      </c>
      <c r="G73" s="159"/>
      <c r="H73" s="160"/>
      <c r="I73" s="161">
        <f aca="true" t="shared" si="12" ref="I73:I103">G73-H73</f>
        <v>0</v>
      </c>
      <c r="J73" s="158" t="e">
        <f t="shared" si="4"/>
        <v>#DIV/0!</v>
      </c>
      <c r="K73" s="98" t="e">
        <f t="shared" si="5"/>
        <v>#DIV/0!</v>
      </c>
      <c r="L73" s="235" t="e">
        <f t="shared" si="6"/>
        <v>#DIV/0!</v>
      </c>
    </row>
    <row r="74" spans="1:12" s="254" customFormat="1" ht="15" hidden="1">
      <c r="A74" s="157" t="s">
        <v>79</v>
      </c>
      <c r="B74" s="158">
        <v>0</v>
      </c>
      <c r="C74" s="159"/>
      <c r="D74" s="98" t="e">
        <f aca="true" t="shared" si="13" ref="D74:D103">C74/B74*100</f>
        <v>#DIV/0!</v>
      </c>
      <c r="E74" s="160"/>
      <c r="F74" s="96">
        <f t="shared" si="11"/>
        <v>0</v>
      </c>
      <c r="G74" s="159"/>
      <c r="H74" s="160"/>
      <c r="I74" s="161">
        <f t="shared" si="12"/>
        <v>0</v>
      </c>
      <c r="J74" s="158" t="e">
        <f t="shared" si="4"/>
        <v>#DIV/0!</v>
      </c>
      <c r="K74" s="98" t="e">
        <f t="shared" si="5"/>
        <v>#DIV/0!</v>
      </c>
      <c r="L74" s="235" t="e">
        <f t="shared" si="6"/>
        <v>#DIV/0!</v>
      </c>
    </row>
    <row r="75" spans="1:12" s="254" customFormat="1" ht="15" hidden="1">
      <c r="A75" s="157" t="s">
        <v>44</v>
      </c>
      <c r="B75" s="158">
        <v>1369.9</v>
      </c>
      <c r="C75" s="159"/>
      <c r="D75" s="98">
        <f t="shared" si="13"/>
        <v>0</v>
      </c>
      <c r="E75" s="160"/>
      <c r="F75" s="96">
        <f t="shared" si="11"/>
        <v>0</v>
      </c>
      <c r="G75" s="159"/>
      <c r="H75" s="160"/>
      <c r="I75" s="161">
        <f t="shared" si="12"/>
        <v>0</v>
      </c>
      <c r="J75" s="158" t="e">
        <f t="shared" si="4"/>
        <v>#DIV/0!</v>
      </c>
      <c r="K75" s="98" t="e">
        <f t="shared" si="5"/>
        <v>#DIV/0!</v>
      </c>
      <c r="L75" s="235" t="e">
        <f t="shared" si="6"/>
        <v>#DIV/0!</v>
      </c>
    </row>
    <row r="76" spans="1:12" s="100" customFormat="1" ht="15" hidden="1">
      <c r="A76" s="93" t="s">
        <v>45</v>
      </c>
      <c r="B76" s="92">
        <v>10053.7</v>
      </c>
      <c r="C76" s="94">
        <f>SUM(C77:C92)-C83-C84-C92</f>
        <v>0</v>
      </c>
      <c r="D76" s="95">
        <f t="shared" si="13"/>
        <v>0</v>
      </c>
      <c r="E76" s="79">
        <f>SUM(E77:E92)-E83-E84-E92</f>
        <v>0</v>
      </c>
      <c r="F76" s="96">
        <f t="shared" si="11"/>
        <v>0</v>
      </c>
      <c r="G76" s="94">
        <f>SUM(G77:G92)-G83-G84-G92</f>
        <v>0</v>
      </c>
      <c r="H76" s="79">
        <f>SUM(H77:H92)-H83-H84-H92</f>
        <v>0</v>
      </c>
      <c r="I76" s="97">
        <f t="shared" si="12"/>
        <v>0</v>
      </c>
      <c r="J76" s="92" t="e">
        <f t="shared" si="4"/>
        <v>#DIV/0!</v>
      </c>
      <c r="K76" s="98" t="e">
        <f t="shared" si="5"/>
        <v>#DIV/0!</v>
      </c>
      <c r="L76" s="235" t="e">
        <f t="shared" si="6"/>
        <v>#DIV/0!</v>
      </c>
    </row>
    <row r="77" spans="1:12" s="254" customFormat="1" ht="15" hidden="1">
      <c r="A77" s="157" t="s">
        <v>80</v>
      </c>
      <c r="B77" s="158">
        <v>6.9</v>
      </c>
      <c r="C77" s="159"/>
      <c r="D77" s="98">
        <f t="shared" si="13"/>
        <v>0</v>
      </c>
      <c r="E77" s="160"/>
      <c r="F77" s="96">
        <f t="shared" si="11"/>
        <v>0</v>
      </c>
      <c r="G77" s="159"/>
      <c r="H77" s="160"/>
      <c r="I77" s="161">
        <f t="shared" si="12"/>
        <v>0</v>
      </c>
      <c r="J77" s="158" t="e">
        <f t="shared" si="4"/>
        <v>#DIV/0!</v>
      </c>
      <c r="K77" s="98" t="e">
        <f t="shared" si="5"/>
        <v>#DIV/0!</v>
      </c>
      <c r="L77" s="235" t="e">
        <f t="shared" si="6"/>
        <v>#DIV/0!</v>
      </c>
    </row>
    <row r="78" spans="1:12" s="254" customFormat="1" ht="15" hidden="1">
      <c r="A78" s="157" t="s">
        <v>81</v>
      </c>
      <c r="B78" s="158">
        <v>61.3</v>
      </c>
      <c r="C78" s="159"/>
      <c r="D78" s="98">
        <f t="shared" si="13"/>
        <v>0</v>
      </c>
      <c r="E78" s="160"/>
      <c r="F78" s="96">
        <f t="shared" si="11"/>
        <v>0</v>
      </c>
      <c r="G78" s="159"/>
      <c r="H78" s="160"/>
      <c r="I78" s="161">
        <f t="shared" si="12"/>
        <v>0</v>
      </c>
      <c r="J78" s="158" t="e">
        <f t="shared" si="4"/>
        <v>#DIV/0!</v>
      </c>
      <c r="K78" s="98" t="e">
        <f t="shared" si="5"/>
        <v>#DIV/0!</v>
      </c>
      <c r="L78" s="235" t="e">
        <f t="shared" si="6"/>
        <v>#DIV/0!</v>
      </c>
    </row>
    <row r="79" spans="1:12" s="254" customFormat="1" ht="15" hidden="1">
      <c r="A79" s="157" t="s">
        <v>82</v>
      </c>
      <c r="B79" s="158">
        <v>6.4</v>
      </c>
      <c r="C79" s="159"/>
      <c r="D79" s="98">
        <f t="shared" si="13"/>
        <v>0</v>
      </c>
      <c r="E79" s="160"/>
      <c r="F79" s="96">
        <f t="shared" si="11"/>
        <v>0</v>
      </c>
      <c r="G79" s="159"/>
      <c r="H79" s="160"/>
      <c r="I79" s="161">
        <f t="shared" si="12"/>
        <v>0</v>
      </c>
      <c r="J79" s="158" t="e">
        <f t="shared" si="4"/>
        <v>#DIV/0!</v>
      </c>
      <c r="K79" s="98" t="e">
        <f t="shared" si="5"/>
        <v>#DIV/0!</v>
      </c>
      <c r="L79" s="235" t="e">
        <f t="shared" si="6"/>
        <v>#DIV/0!</v>
      </c>
    </row>
    <row r="80" spans="1:12" s="254" customFormat="1" ht="15" hidden="1">
      <c r="A80" s="157" t="s">
        <v>83</v>
      </c>
      <c r="B80" s="158">
        <v>98.9</v>
      </c>
      <c r="C80" s="159"/>
      <c r="D80" s="98">
        <f t="shared" si="13"/>
        <v>0</v>
      </c>
      <c r="E80" s="160"/>
      <c r="F80" s="96">
        <f t="shared" si="11"/>
        <v>0</v>
      </c>
      <c r="G80" s="159"/>
      <c r="H80" s="160"/>
      <c r="I80" s="161">
        <f t="shared" si="12"/>
        <v>0</v>
      </c>
      <c r="J80" s="158" t="e">
        <f t="shared" si="4"/>
        <v>#DIV/0!</v>
      </c>
      <c r="K80" s="98" t="e">
        <f t="shared" si="5"/>
        <v>#DIV/0!</v>
      </c>
      <c r="L80" s="235" t="e">
        <f t="shared" si="6"/>
        <v>#DIV/0!</v>
      </c>
    </row>
    <row r="81" spans="1:12" s="254" customFormat="1" ht="15" hidden="1">
      <c r="A81" s="157" t="s">
        <v>46</v>
      </c>
      <c r="B81" s="158">
        <v>3718.3</v>
      </c>
      <c r="C81" s="159"/>
      <c r="D81" s="98">
        <f t="shared" si="13"/>
        <v>0</v>
      </c>
      <c r="E81" s="160"/>
      <c r="F81" s="96">
        <f t="shared" si="11"/>
        <v>0</v>
      </c>
      <c r="G81" s="159"/>
      <c r="H81" s="160"/>
      <c r="I81" s="161">
        <f t="shared" si="12"/>
        <v>0</v>
      </c>
      <c r="J81" s="158" t="e">
        <f t="shared" si="4"/>
        <v>#DIV/0!</v>
      </c>
      <c r="K81" s="98" t="e">
        <f t="shared" si="5"/>
        <v>#DIV/0!</v>
      </c>
      <c r="L81" s="235" t="e">
        <f t="shared" si="6"/>
        <v>#DIV/0!</v>
      </c>
    </row>
    <row r="82" spans="1:12" s="254" customFormat="1" ht="15" hidden="1">
      <c r="A82" s="157" t="s">
        <v>47</v>
      </c>
      <c r="B82" s="158">
        <v>1053</v>
      </c>
      <c r="C82" s="159"/>
      <c r="D82" s="98">
        <f t="shared" si="13"/>
        <v>0</v>
      </c>
      <c r="E82" s="160"/>
      <c r="F82" s="96">
        <f t="shared" si="11"/>
        <v>0</v>
      </c>
      <c r="G82" s="159"/>
      <c r="H82" s="160"/>
      <c r="I82" s="161">
        <f t="shared" si="12"/>
        <v>0</v>
      </c>
      <c r="J82" s="158" t="e">
        <f t="shared" si="4"/>
        <v>#DIV/0!</v>
      </c>
      <c r="K82" s="98" t="e">
        <f t="shared" si="5"/>
        <v>#DIV/0!</v>
      </c>
      <c r="L82" s="235" t="e">
        <f t="shared" si="6"/>
        <v>#DIV/0!</v>
      </c>
    </row>
    <row r="83" spans="1:12" s="254" customFormat="1" ht="15" hidden="1">
      <c r="A83" s="157" t="s">
        <v>84</v>
      </c>
      <c r="B83" s="158">
        <v>0</v>
      </c>
      <c r="C83" s="159"/>
      <c r="D83" s="98" t="e">
        <f t="shared" si="13"/>
        <v>#DIV/0!</v>
      </c>
      <c r="E83" s="160"/>
      <c r="F83" s="96">
        <f t="shared" si="11"/>
        <v>0</v>
      </c>
      <c r="G83" s="159"/>
      <c r="H83" s="160"/>
      <c r="I83" s="161">
        <f t="shared" si="12"/>
        <v>0</v>
      </c>
      <c r="J83" s="158" t="e">
        <f t="shared" si="4"/>
        <v>#DIV/0!</v>
      </c>
      <c r="K83" s="98" t="e">
        <f t="shared" si="5"/>
        <v>#DIV/0!</v>
      </c>
      <c r="L83" s="235" t="e">
        <f t="shared" si="6"/>
        <v>#DIV/0!</v>
      </c>
    </row>
    <row r="84" spans="1:12" s="254" customFormat="1" ht="15" hidden="1">
      <c r="A84" s="157" t="s">
        <v>85</v>
      </c>
      <c r="B84" s="158">
        <v>0</v>
      </c>
      <c r="C84" s="159"/>
      <c r="D84" s="98" t="e">
        <f t="shared" si="13"/>
        <v>#DIV/0!</v>
      </c>
      <c r="E84" s="160"/>
      <c r="F84" s="96">
        <f t="shared" si="11"/>
        <v>0</v>
      </c>
      <c r="G84" s="159"/>
      <c r="H84" s="160"/>
      <c r="I84" s="161">
        <f t="shared" si="12"/>
        <v>0</v>
      </c>
      <c r="J84" s="158" t="e">
        <f t="shared" si="4"/>
        <v>#DIV/0!</v>
      </c>
      <c r="K84" s="98" t="e">
        <f t="shared" si="5"/>
        <v>#DIV/0!</v>
      </c>
      <c r="L84" s="235" t="e">
        <f t="shared" si="6"/>
        <v>#DIV/0!</v>
      </c>
    </row>
    <row r="85" spans="1:12" s="254" customFormat="1" ht="15" hidden="1">
      <c r="A85" s="157" t="s">
        <v>48</v>
      </c>
      <c r="B85" s="158">
        <v>420.1</v>
      </c>
      <c r="C85" s="159"/>
      <c r="D85" s="98">
        <f t="shared" si="13"/>
        <v>0</v>
      </c>
      <c r="E85" s="160"/>
      <c r="F85" s="96">
        <f t="shared" si="11"/>
        <v>0</v>
      </c>
      <c r="G85" s="159"/>
      <c r="H85" s="160"/>
      <c r="I85" s="161">
        <f t="shared" si="12"/>
        <v>0</v>
      </c>
      <c r="J85" s="158" t="e">
        <f t="shared" si="4"/>
        <v>#DIV/0!</v>
      </c>
      <c r="K85" s="98" t="e">
        <f t="shared" si="5"/>
        <v>#DIV/0!</v>
      </c>
      <c r="L85" s="235" t="e">
        <f t="shared" si="6"/>
        <v>#DIV/0!</v>
      </c>
    </row>
    <row r="86" spans="1:12" s="254" customFormat="1" ht="15" hidden="1">
      <c r="A86" s="157" t="s">
        <v>86</v>
      </c>
      <c r="B86" s="158">
        <v>0</v>
      </c>
      <c r="C86" s="159"/>
      <c r="D86" s="98" t="e">
        <f t="shared" si="13"/>
        <v>#DIV/0!</v>
      </c>
      <c r="E86" s="160"/>
      <c r="F86" s="96">
        <f t="shared" si="11"/>
        <v>0</v>
      </c>
      <c r="G86" s="159"/>
      <c r="H86" s="160"/>
      <c r="I86" s="161">
        <f t="shared" si="12"/>
        <v>0</v>
      </c>
      <c r="J86" s="158" t="e">
        <f t="shared" si="4"/>
        <v>#DIV/0!</v>
      </c>
      <c r="K86" s="98" t="e">
        <f t="shared" si="5"/>
        <v>#DIV/0!</v>
      </c>
      <c r="L86" s="235" t="e">
        <f t="shared" si="6"/>
        <v>#DIV/0!</v>
      </c>
    </row>
    <row r="87" spans="1:12" s="254" customFormat="1" ht="15" hidden="1">
      <c r="A87" s="157" t="s">
        <v>49</v>
      </c>
      <c r="B87" s="158">
        <v>606.3</v>
      </c>
      <c r="C87" s="159"/>
      <c r="D87" s="98">
        <f t="shared" si="13"/>
        <v>0</v>
      </c>
      <c r="E87" s="160"/>
      <c r="F87" s="96">
        <f t="shared" si="11"/>
        <v>0</v>
      </c>
      <c r="G87" s="159"/>
      <c r="H87" s="160"/>
      <c r="I87" s="161">
        <f t="shared" si="12"/>
        <v>0</v>
      </c>
      <c r="J87" s="158" t="e">
        <f t="shared" si="4"/>
        <v>#DIV/0!</v>
      </c>
      <c r="K87" s="98" t="e">
        <f t="shared" si="5"/>
        <v>#DIV/0!</v>
      </c>
      <c r="L87" s="235" t="e">
        <f t="shared" si="6"/>
        <v>#DIV/0!</v>
      </c>
    </row>
    <row r="88" spans="1:12" s="254" customFormat="1" ht="15" hidden="1">
      <c r="A88" s="157" t="s">
        <v>50</v>
      </c>
      <c r="B88" s="158">
        <v>1582.3</v>
      </c>
      <c r="C88" s="159"/>
      <c r="D88" s="98">
        <f t="shared" si="13"/>
        <v>0</v>
      </c>
      <c r="E88" s="160"/>
      <c r="F88" s="96">
        <f t="shared" si="11"/>
        <v>0</v>
      </c>
      <c r="G88" s="159"/>
      <c r="H88" s="160"/>
      <c r="I88" s="161">
        <f t="shared" si="12"/>
        <v>0</v>
      </c>
      <c r="J88" s="158" t="e">
        <f t="shared" si="4"/>
        <v>#DIV/0!</v>
      </c>
      <c r="K88" s="98" t="e">
        <f t="shared" si="5"/>
        <v>#DIV/0!</v>
      </c>
      <c r="L88" s="235" t="e">
        <f t="shared" si="6"/>
        <v>#DIV/0!</v>
      </c>
    </row>
    <row r="89" spans="1:12" s="254" customFormat="1" ht="15" hidden="1">
      <c r="A89" s="157" t="s">
        <v>51</v>
      </c>
      <c r="B89" s="158">
        <v>2177.4</v>
      </c>
      <c r="C89" s="159"/>
      <c r="D89" s="98">
        <f t="shared" si="13"/>
        <v>0</v>
      </c>
      <c r="E89" s="160"/>
      <c r="F89" s="96">
        <f t="shared" si="11"/>
        <v>0</v>
      </c>
      <c r="G89" s="159"/>
      <c r="H89" s="160"/>
      <c r="I89" s="161">
        <f t="shared" si="12"/>
        <v>0</v>
      </c>
      <c r="J89" s="158" t="e">
        <f t="shared" si="4"/>
        <v>#DIV/0!</v>
      </c>
      <c r="K89" s="98" t="e">
        <f t="shared" si="5"/>
        <v>#DIV/0!</v>
      </c>
      <c r="L89" s="235" t="e">
        <f t="shared" si="6"/>
        <v>#DIV/0!</v>
      </c>
    </row>
    <row r="90" spans="1:12" s="254" customFormat="1" ht="15" hidden="1">
      <c r="A90" s="162" t="s">
        <v>52</v>
      </c>
      <c r="B90" s="158">
        <v>195.4</v>
      </c>
      <c r="C90" s="159"/>
      <c r="D90" s="98">
        <f t="shared" si="13"/>
        <v>0</v>
      </c>
      <c r="E90" s="160"/>
      <c r="F90" s="96">
        <f t="shared" si="11"/>
        <v>0</v>
      </c>
      <c r="G90" s="159"/>
      <c r="H90" s="160"/>
      <c r="I90" s="161">
        <f t="shared" si="12"/>
        <v>0</v>
      </c>
      <c r="J90" s="158" t="e">
        <f t="shared" si="4"/>
        <v>#DIV/0!</v>
      </c>
      <c r="K90" s="98" t="e">
        <f t="shared" si="5"/>
        <v>#DIV/0!</v>
      </c>
      <c r="L90" s="235" t="e">
        <f t="shared" si="6"/>
        <v>#DIV/0!</v>
      </c>
    </row>
    <row r="91" spans="1:12" s="254" customFormat="1" ht="15" hidden="1">
      <c r="A91" s="157" t="s">
        <v>97</v>
      </c>
      <c r="B91" s="158">
        <v>127.4</v>
      </c>
      <c r="C91" s="159"/>
      <c r="D91" s="98">
        <f t="shared" si="13"/>
        <v>0</v>
      </c>
      <c r="E91" s="160"/>
      <c r="F91" s="96">
        <f t="shared" si="11"/>
        <v>0</v>
      </c>
      <c r="G91" s="159"/>
      <c r="H91" s="160"/>
      <c r="I91" s="161">
        <f t="shared" si="12"/>
        <v>0</v>
      </c>
      <c r="J91" s="158" t="e">
        <f t="shared" si="4"/>
        <v>#DIV/0!</v>
      </c>
      <c r="K91" s="98" t="e">
        <f t="shared" si="5"/>
        <v>#DIV/0!</v>
      </c>
      <c r="L91" s="235" t="e">
        <f t="shared" si="6"/>
        <v>#DIV/0!</v>
      </c>
    </row>
    <row r="92" spans="1:12" s="254" customFormat="1" ht="15" hidden="1">
      <c r="A92" s="157" t="s">
        <v>87</v>
      </c>
      <c r="B92" s="158"/>
      <c r="C92" s="159"/>
      <c r="D92" s="98" t="e">
        <f t="shared" si="13"/>
        <v>#DIV/0!</v>
      </c>
      <c r="E92" s="160"/>
      <c r="F92" s="96">
        <f t="shared" si="11"/>
        <v>0</v>
      </c>
      <c r="G92" s="159"/>
      <c r="H92" s="160"/>
      <c r="I92" s="161">
        <f t="shared" si="12"/>
        <v>0</v>
      </c>
      <c r="J92" s="158" t="e">
        <f t="shared" si="4"/>
        <v>#DIV/0!</v>
      </c>
      <c r="K92" s="98" t="e">
        <f t="shared" si="5"/>
        <v>#DIV/0!</v>
      </c>
      <c r="L92" s="235" t="e">
        <f t="shared" si="6"/>
        <v>#DIV/0!</v>
      </c>
    </row>
    <row r="93" spans="1:12" s="100" customFormat="1" ht="15" hidden="1">
      <c r="A93" s="93" t="s">
        <v>53</v>
      </c>
      <c r="B93" s="92">
        <v>322.9</v>
      </c>
      <c r="C93" s="94">
        <f>SUM(C94:C103)-C99</f>
        <v>0</v>
      </c>
      <c r="D93" s="95">
        <f t="shared" si="13"/>
        <v>0</v>
      </c>
      <c r="E93" s="79">
        <f>SUM(E94:E103)-E99</f>
        <v>0</v>
      </c>
      <c r="F93" s="96">
        <f t="shared" si="11"/>
        <v>0</v>
      </c>
      <c r="G93" s="94">
        <f>SUM(G94:G103)-G99</f>
        <v>0</v>
      </c>
      <c r="H93" s="79">
        <f>SUM(H94:H103)-H99</f>
        <v>0</v>
      </c>
      <c r="I93" s="97">
        <f t="shared" si="12"/>
        <v>0</v>
      </c>
      <c r="J93" s="92" t="e">
        <f t="shared" si="4"/>
        <v>#DIV/0!</v>
      </c>
      <c r="K93" s="98" t="e">
        <f t="shared" si="5"/>
        <v>#DIV/0!</v>
      </c>
      <c r="L93" s="235" t="e">
        <f t="shared" si="6"/>
        <v>#DIV/0!</v>
      </c>
    </row>
    <row r="94" spans="1:12" s="254" customFormat="1" ht="15" hidden="1">
      <c r="A94" s="157" t="s">
        <v>88</v>
      </c>
      <c r="B94" s="158">
        <v>11.6</v>
      </c>
      <c r="C94" s="159"/>
      <c r="D94" s="98">
        <f t="shared" si="13"/>
        <v>0</v>
      </c>
      <c r="E94" s="160"/>
      <c r="F94" s="96">
        <f t="shared" si="11"/>
        <v>0</v>
      </c>
      <c r="G94" s="159"/>
      <c r="H94" s="160"/>
      <c r="I94" s="161">
        <f t="shared" si="12"/>
        <v>0</v>
      </c>
      <c r="J94" s="158" t="e">
        <f t="shared" si="4"/>
        <v>#DIV/0!</v>
      </c>
      <c r="K94" s="98" t="e">
        <f t="shared" si="5"/>
        <v>#DIV/0!</v>
      </c>
      <c r="L94" s="235" t="e">
        <f t="shared" si="6"/>
        <v>#DIV/0!</v>
      </c>
    </row>
    <row r="95" spans="1:12" s="254" customFormat="1" ht="15" hidden="1">
      <c r="A95" s="157" t="s">
        <v>54</v>
      </c>
      <c r="B95" s="158">
        <v>96.2</v>
      </c>
      <c r="C95" s="159"/>
      <c r="D95" s="98">
        <f t="shared" si="13"/>
        <v>0</v>
      </c>
      <c r="E95" s="160"/>
      <c r="F95" s="96">
        <f t="shared" si="11"/>
        <v>0</v>
      </c>
      <c r="G95" s="159"/>
      <c r="H95" s="160"/>
      <c r="I95" s="161">
        <f t="shared" si="12"/>
        <v>0</v>
      </c>
      <c r="J95" s="158" t="e">
        <f t="shared" si="4"/>
        <v>#DIV/0!</v>
      </c>
      <c r="K95" s="98" t="e">
        <f t="shared" si="5"/>
        <v>#DIV/0!</v>
      </c>
      <c r="L95" s="235" t="e">
        <f t="shared" si="6"/>
        <v>#DIV/0!</v>
      </c>
    </row>
    <row r="96" spans="1:12" s="254" customFormat="1" ht="15" hidden="1">
      <c r="A96" s="157" t="s">
        <v>55</v>
      </c>
      <c r="B96" s="158">
        <v>7.4</v>
      </c>
      <c r="C96" s="159"/>
      <c r="D96" s="98">
        <f t="shared" si="13"/>
        <v>0</v>
      </c>
      <c r="E96" s="160"/>
      <c r="F96" s="96">
        <f t="shared" si="11"/>
        <v>0</v>
      </c>
      <c r="G96" s="159"/>
      <c r="H96" s="160"/>
      <c r="I96" s="161">
        <f t="shared" si="12"/>
        <v>0</v>
      </c>
      <c r="J96" s="158" t="e">
        <f t="shared" si="4"/>
        <v>#DIV/0!</v>
      </c>
      <c r="K96" s="98" t="e">
        <f t="shared" si="5"/>
        <v>#DIV/0!</v>
      </c>
      <c r="L96" s="235" t="e">
        <f t="shared" si="6"/>
        <v>#DIV/0!</v>
      </c>
    </row>
    <row r="97" spans="1:12" s="254" customFormat="1" ht="15" hidden="1">
      <c r="A97" s="157" t="s">
        <v>56</v>
      </c>
      <c r="B97" s="158">
        <v>200.5</v>
      </c>
      <c r="C97" s="159"/>
      <c r="D97" s="98">
        <f t="shared" si="13"/>
        <v>0</v>
      </c>
      <c r="E97" s="160"/>
      <c r="F97" s="96">
        <f t="shared" si="11"/>
        <v>0</v>
      </c>
      <c r="G97" s="159"/>
      <c r="H97" s="160"/>
      <c r="I97" s="161">
        <f t="shared" si="12"/>
        <v>0</v>
      </c>
      <c r="J97" s="158" t="e">
        <f t="shared" si="4"/>
        <v>#DIV/0!</v>
      </c>
      <c r="K97" s="98" t="e">
        <f t="shared" si="5"/>
        <v>#DIV/0!</v>
      </c>
      <c r="L97" s="235" t="e">
        <f t="shared" si="6"/>
        <v>#DIV/0!</v>
      </c>
    </row>
    <row r="98" spans="1:12" s="254" customFormat="1" ht="15" hidden="1">
      <c r="A98" s="157" t="s">
        <v>57</v>
      </c>
      <c r="B98" s="158"/>
      <c r="C98" s="159"/>
      <c r="D98" s="98" t="e">
        <f t="shared" si="13"/>
        <v>#DIV/0!</v>
      </c>
      <c r="E98" s="160"/>
      <c r="F98" s="96">
        <f t="shared" si="11"/>
        <v>0</v>
      </c>
      <c r="G98" s="159"/>
      <c r="H98" s="160"/>
      <c r="I98" s="161">
        <f t="shared" si="12"/>
        <v>0</v>
      </c>
      <c r="J98" s="158" t="e">
        <f t="shared" si="4"/>
        <v>#DIV/0!</v>
      </c>
      <c r="K98" s="98" t="e">
        <f t="shared" si="5"/>
        <v>#DIV/0!</v>
      </c>
      <c r="L98" s="235" t="e">
        <f t="shared" si="6"/>
        <v>#DIV/0!</v>
      </c>
    </row>
    <row r="99" spans="1:12" s="254" customFormat="1" ht="15" hidden="1">
      <c r="A99" s="157" t="s">
        <v>89</v>
      </c>
      <c r="B99" s="158">
        <v>0</v>
      </c>
      <c r="C99" s="159"/>
      <c r="D99" s="98" t="e">
        <f t="shared" si="13"/>
        <v>#DIV/0!</v>
      </c>
      <c r="E99" s="160"/>
      <c r="F99" s="96">
        <f t="shared" si="11"/>
        <v>0</v>
      </c>
      <c r="G99" s="159"/>
      <c r="H99" s="160"/>
      <c r="I99" s="161">
        <f t="shared" si="12"/>
        <v>0</v>
      </c>
      <c r="J99" s="158" t="e">
        <f t="shared" si="4"/>
        <v>#DIV/0!</v>
      </c>
      <c r="K99" s="98" t="e">
        <f t="shared" si="5"/>
        <v>#DIV/0!</v>
      </c>
      <c r="L99" s="235" t="e">
        <f t="shared" si="6"/>
        <v>#DIV/0!</v>
      </c>
    </row>
    <row r="100" spans="1:12" s="254" customFormat="1" ht="15" hidden="1">
      <c r="A100" s="157" t="s">
        <v>58</v>
      </c>
      <c r="B100" s="158">
        <v>0</v>
      </c>
      <c r="C100" s="159"/>
      <c r="D100" s="98" t="e">
        <f t="shared" si="13"/>
        <v>#DIV/0!</v>
      </c>
      <c r="E100" s="160"/>
      <c r="F100" s="96">
        <f t="shared" si="11"/>
        <v>0</v>
      </c>
      <c r="G100" s="159"/>
      <c r="H100" s="160"/>
      <c r="I100" s="161">
        <f t="shared" si="12"/>
        <v>0</v>
      </c>
      <c r="J100" s="158" t="e">
        <f t="shared" si="4"/>
        <v>#DIV/0!</v>
      </c>
      <c r="K100" s="98" t="e">
        <f t="shared" si="5"/>
        <v>#DIV/0!</v>
      </c>
      <c r="L100" s="235" t="e">
        <f t="shared" si="6"/>
        <v>#DIV/0!</v>
      </c>
    </row>
    <row r="101" spans="1:12" s="254" customFormat="1" ht="15" hidden="1">
      <c r="A101" s="157" t="s">
        <v>59</v>
      </c>
      <c r="B101" s="158">
        <v>0</v>
      </c>
      <c r="C101" s="159"/>
      <c r="D101" s="98" t="e">
        <f t="shared" si="13"/>
        <v>#DIV/0!</v>
      </c>
      <c r="E101" s="160"/>
      <c r="F101" s="96">
        <f t="shared" si="11"/>
        <v>0</v>
      </c>
      <c r="G101" s="159"/>
      <c r="H101" s="160"/>
      <c r="I101" s="161">
        <f t="shared" si="12"/>
        <v>0</v>
      </c>
      <c r="J101" s="158" t="e">
        <f t="shared" si="4"/>
        <v>#DIV/0!</v>
      </c>
      <c r="K101" s="98" t="e">
        <f t="shared" si="5"/>
        <v>#DIV/0!</v>
      </c>
      <c r="L101" s="235" t="e">
        <f t="shared" si="6"/>
        <v>#DIV/0!</v>
      </c>
    </row>
    <row r="102" spans="1:12" s="254" customFormat="1" ht="15" hidden="1">
      <c r="A102" s="157" t="s">
        <v>90</v>
      </c>
      <c r="B102" s="158">
        <v>7.2</v>
      </c>
      <c r="C102" s="159"/>
      <c r="D102" s="98">
        <f t="shared" si="13"/>
        <v>0</v>
      </c>
      <c r="E102" s="160"/>
      <c r="F102" s="96">
        <f t="shared" si="11"/>
        <v>0</v>
      </c>
      <c r="G102" s="159"/>
      <c r="H102" s="160"/>
      <c r="I102" s="161">
        <f t="shared" si="12"/>
        <v>0</v>
      </c>
      <c r="J102" s="158" t="e">
        <f>G102/C102*10</f>
        <v>#DIV/0!</v>
      </c>
      <c r="K102" s="98" t="e">
        <f>H102/E102*10</f>
        <v>#DIV/0!</v>
      </c>
      <c r="L102" s="235" t="e">
        <f aca="true" t="shared" si="14" ref="L102:L113">J102-K102</f>
        <v>#DIV/0!</v>
      </c>
    </row>
    <row r="103" spans="1:12" s="254" customFormat="1" ht="15" hidden="1">
      <c r="A103" s="163" t="s">
        <v>91</v>
      </c>
      <c r="B103" s="158"/>
      <c r="C103" s="164"/>
      <c r="D103" s="165" t="e">
        <f t="shared" si="13"/>
        <v>#DIV/0!</v>
      </c>
      <c r="E103" s="166"/>
      <c r="F103" s="167">
        <f t="shared" si="11"/>
        <v>0</v>
      </c>
      <c r="G103" s="164"/>
      <c r="H103" s="166"/>
      <c r="I103" s="168">
        <f t="shared" si="12"/>
        <v>0</v>
      </c>
      <c r="J103" s="169" t="e">
        <f>G103/C103*10</f>
        <v>#DIV/0!</v>
      </c>
      <c r="K103" s="165" t="e">
        <f>H103/E103*10</f>
        <v>#DIV/0!</v>
      </c>
      <c r="L103" s="235" t="e">
        <f t="shared" si="14"/>
        <v>#DIV/0!</v>
      </c>
    </row>
    <row r="104" ht="15" hidden="1">
      <c r="L104" s="235">
        <f t="shared" si="14"/>
        <v>0</v>
      </c>
    </row>
    <row r="105" spans="1:12" s="103" customFormat="1" ht="15" hidden="1">
      <c r="A105" s="170"/>
      <c r="B105" s="170"/>
      <c r="G105" s="254"/>
      <c r="L105" s="235">
        <f t="shared" si="14"/>
        <v>0</v>
      </c>
    </row>
    <row r="106" spans="1:12" s="103" customFormat="1" ht="15" hidden="1">
      <c r="A106" s="170"/>
      <c r="B106" s="170"/>
      <c r="G106" s="254"/>
      <c r="L106" s="235">
        <f t="shared" si="14"/>
        <v>0</v>
      </c>
    </row>
    <row r="107" spans="1:12" s="103" customFormat="1" ht="15" hidden="1">
      <c r="A107" s="170"/>
      <c r="B107" s="170"/>
      <c r="G107" s="254"/>
      <c r="L107" s="235">
        <f t="shared" si="14"/>
        <v>0</v>
      </c>
    </row>
    <row r="108" spans="1:12" s="103" customFormat="1" ht="15" hidden="1">
      <c r="A108" s="170"/>
      <c r="B108" s="170"/>
      <c r="G108" s="254"/>
      <c r="L108" s="235">
        <f t="shared" si="14"/>
        <v>0</v>
      </c>
    </row>
    <row r="109" spans="1:12" s="103" customFormat="1" ht="15" hidden="1">
      <c r="A109" s="170"/>
      <c r="B109" s="170"/>
      <c r="G109" s="254"/>
      <c r="L109" s="235">
        <f t="shared" si="14"/>
        <v>0</v>
      </c>
    </row>
    <row r="110" spans="1:12" s="103" customFormat="1" ht="15" hidden="1">
      <c r="A110" s="170"/>
      <c r="B110" s="170"/>
      <c r="G110" s="254"/>
      <c r="L110" s="235">
        <f t="shared" si="14"/>
        <v>0</v>
      </c>
    </row>
    <row r="111" spans="1:12" s="103" customFormat="1" ht="15" hidden="1">
      <c r="A111" s="170"/>
      <c r="B111" s="170"/>
      <c r="G111" s="254"/>
      <c r="L111" s="235">
        <f t="shared" si="14"/>
        <v>0</v>
      </c>
    </row>
    <row r="112" spans="1:12" s="103" customFormat="1" ht="15" hidden="1">
      <c r="A112" s="170"/>
      <c r="B112" s="170"/>
      <c r="G112" s="254"/>
      <c r="L112" s="235">
        <f t="shared" si="14"/>
        <v>0</v>
      </c>
    </row>
    <row r="113" spans="1:12" s="103" customFormat="1" ht="15" hidden="1">
      <c r="A113" s="170"/>
      <c r="B113" s="170"/>
      <c r="G113" s="254"/>
      <c r="L113" s="235">
        <f t="shared" si="14"/>
        <v>0</v>
      </c>
    </row>
    <row r="114" spans="1:7" s="103" customFormat="1" ht="15" hidden="1">
      <c r="A114" s="170"/>
      <c r="B114" s="170"/>
      <c r="G114" s="254"/>
    </row>
    <row r="115" spans="1:7" s="103" customFormat="1" ht="15" hidden="1">
      <c r="A115" s="170"/>
      <c r="B115" s="170"/>
      <c r="G115" s="254"/>
    </row>
    <row r="116" spans="1:7" s="171" customFormat="1" ht="15">
      <c r="A116" s="170"/>
      <c r="B116" s="170"/>
      <c r="G116" s="172"/>
    </row>
    <row r="117" spans="1:7" s="171" customFormat="1" ht="15">
      <c r="A117" s="170"/>
      <c r="B117" s="170"/>
      <c r="G117" s="172"/>
    </row>
    <row r="118" spans="1:7" s="171" customFormat="1" ht="15">
      <c r="A118" s="170"/>
      <c r="B118" s="170"/>
      <c r="G118" s="172"/>
    </row>
    <row r="119" spans="1:7" s="171" customFormat="1" ht="15">
      <c r="A119" s="170"/>
      <c r="B119" s="170"/>
      <c r="G119" s="172"/>
    </row>
    <row r="120" spans="1:7" s="171" customFormat="1" ht="15">
      <c r="A120" s="170"/>
      <c r="B120" s="170"/>
      <c r="G120" s="172"/>
    </row>
    <row r="121" spans="1:7" s="171" customFormat="1" ht="15">
      <c r="A121" s="170"/>
      <c r="B121" s="170"/>
      <c r="G121" s="172"/>
    </row>
    <row r="122" spans="1:7" s="171" customFormat="1" ht="15">
      <c r="A122" s="170"/>
      <c r="B122" s="170"/>
      <c r="G122" s="172"/>
    </row>
    <row r="123" spans="1:7" s="171" customFormat="1" ht="15">
      <c r="A123" s="170"/>
      <c r="B123" s="170"/>
      <c r="G123" s="172"/>
    </row>
    <row r="124" spans="1:7" s="171" customFormat="1" ht="15">
      <c r="A124" s="170"/>
      <c r="B124" s="170"/>
      <c r="G124" s="172"/>
    </row>
    <row r="125" spans="1:7" s="171" customFormat="1" ht="15">
      <c r="A125" s="170"/>
      <c r="B125" s="170"/>
      <c r="G125" s="172"/>
    </row>
    <row r="126" spans="1:7" s="171" customFormat="1" ht="15">
      <c r="A126" s="170"/>
      <c r="B126" s="170"/>
      <c r="G126" s="172"/>
    </row>
    <row r="127" spans="1:7" s="171" customFormat="1" ht="15">
      <c r="A127" s="170"/>
      <c r="B127" s="170"/>
      <c r="G127" s="172"/>
    </row>
    <row r="128" spans="1:7" s="171" customFormat="1" ht="15">
      <c r="A128" s="170"/>
      <c r="B128" s="170"/>
      <c r="G128" s="172"/>
    </row>
    <row r="129" spans="1:7" s="171" customFormat="1" ht="15">
      <c r="A129" s="170"/>
      <c r="B129" s="170"/>
      <c r="G129" s="172"/>
    </row>
    <row r="130" spans="1:7" s="171" customFormat="1" ht="15">
      <c r="A130" s="170"/>
      <c r="B130" s="170"/>
      <c r="G130" s="172"/>
    </row>
    <row r="131" spans="1:7" s="171" customFormat="1" ht="15">
      <c r="A131" s="170"/>
      <c r="B131" s="170"/>
      <c r="G131" s="172"/>
    </row>
    <row r="132" spans="1:7" s="171" customFormat="1" ht="15">
      <c r="A132" s="170"/>
      <c r="B132" s="170"/>
      <c r="G132" s="172"/>
    </row>
    <row r="133" spans="1:7" s="171" customFormat="1" ht="15">
      <c r="A133" s="170"/>
      <c r="B133" s="170"/>
      <c r="G133" s="172"/>
    </row>
    <row r="134" spans="1:7" s="171" customFormat="1" ht="15">
      <c r="A134" s="170"/>
      <c r="B134" s="170"/>
      <c r="G134" s="172"/>
    </row>
    <row r="135" spans="1:7" s="171" customFormat="1" ht="15">
      <c r="A135" s="170"/>
      <c r="B135" s="170"/>
      <c r="G135" s="172"/>
    </row>
    <row r="136" spans="1:7" s="171" customFormat="1" ht="15">
      <c r="A136" s="170"/>
      <c r="B136" s="170"/>
      <c r="G136" s="172"/>
    </row>
    <row r="137" spans="1:7" s="171" customFormat="1" ht="15">
      <c r="A137" s="170"/>
      <c r="B137" s="170"/>
      <c r="G137" s="172"/>
    </row>
    <row r="138" spans="1:7" s="171" customFormat="1" ht="15">
      <c r="A138" s="170"/>
      <c r="B138" s="170"/>
      <c r="G138" s="172"/>
    </row>
    <row r="139" spans="1:7" s="171" customFormat="1" ht="15">
      <c r="A139" s="170"/>
      <c r="B139" s="170"/>
      <c r="G139" s="172"/>
    </row>
    <row r="140" spans="1:7" s="171" customFormat="1" ht="15">
      <c r="A140" s="170"/>
      <c r="B140" s="170"/>
      <c r="G140" s="172"/>
    </row>
    <row r="141" spans="1:7" s="171" customFormat="1" ht="15">
      <c r="A141" s="170"/>
      <c r="B141" s="170"/>
      <c r="G141" s="172"/>
    </row>
    <row r="142" spans="1:7" s="171" customFormat="1" ht="15">
      <c r="A142" s="170"/>
      <c r="B142" s="170"/>
      <c r="G142" s="172"/>
    </row>
    <row r="143" spans="1:7" s="171" customFormat="1" ht="15">
      <c r="A143" s="170"/>
      <c r="B143" s="170"/>
      <c r="G143" s="172"/>
    </row>
    <row r="144" spans="1:7" s="171" customFormat="1" ht="15">
      <c r="A144" s="170"/>
      <c r="B144" s="170"/>
      <c r="G144" s="172"/>
    </row>
    <row r="145" spans="1:2" s="172" customFormat="1" ht="15">
      <c r="A145" s="173"/>
      <c r="B145" s="173"/>
    </row>
    <row r="146" spans="1:2" s="172" customFormat="1" ht="15">
      <c r="A146" s="173"/>
      <c r="B146" s="173"/>
    </row>
    <row r="147" spans="1:2" s="172" customFormat="1" ht="15">
      <c r="A147" s="173"/>
      <c r="B147" s="173"/>
    </row>
    <row r="148" spans="1:2" s="172" customFormat="1" ht="15">
      <c r="A148" s="173"/>
      <c r="B148" s="173"/>
    </row>
    <row r="149" spans="1:4" s="172" customFormat="1" ht="15">
      <c r="A149" s="173"/>
      <c r="B149" s="259"/>
      <c r="C149" s="259"/>
      <c r="D149" s="259"/>
    </row>
    <row r="150" spans="1:2" s="172" customFormat="1" ht="15">
      <c r="A150" s="174"/>
      <c r="B150" s="173"/>
    </row>
    <row r="151" spans="1:4" s="172" customFormat="1" ht="15">
      <c r="A151" s="173"/>
      <c r="B151" s="259"/>
      <c r="C151" s="259"/>
      <c r="D151" s="259"/>
    </row>
    <row r="152" spans="1:2" s="172" customFormat="1" ht="15">
      <c r="A152" s="173"/>
      <c r="B152" s="173"/>
    </row>
    <row r="153" spans="1:2" s="172" customFormat="1" ht="15">
      <c r="A153" s="173"/>
      <c r="B153" s="173"/>
    </row>
    <row r="154" spans="1:2" s="172" customFormat="1" ht="15">
      <c r="A154" s="173"/>
      <c r="B154" s="173"/>
    </row>
    <row r="155" spans="1:2" s="172" customFormat="1" ht="15">
      <c r="A155" s="173"/>
      <c r="B155" s="173"/>
    </row>
    <row r="156" spans="1:2" s="172" customFormat="1" ht="15">
      <c r="A156" s="173"/>
      <c r="B156" s="173"/>
    </row>
    <row r="157" spans="1:2" s="172" customFormat="1" ht="15">
      <c r="A157" s="173"/>
      <c r="B157" s="173"/>
    </row>
    <row r="158" spans="1:2" s="172" customFormat="1" ht="15">
      <c r="A158" s="173"/>
      <c r="B158" s="173"/>
    </row>
    <row r="159" spans="1:2" s="172" customFormat="1" ht="15">
      <c r="A159" s="173"/>
      <c r="B159" s="173"/>
    </row>
    <row r="160" spans="1:2" s="172" customFormat="1" ht="15">
      <c r="A160" s="173"/>
      <c r="B160" s="173"/>
    </row>
    <row r="161" spans="1:2" s="172" customFormat="1" ht="15">
      <c r="A161" s="173"/>
      <c r="B161" s="173"/>
    </row>
    <row r="162" spans="1:2" s="172" customFormat="1" ht="15">
      <c r="A162" s="173"/>
      <c r="B162" s="173"/>
    </row>
    <row r="163" spans="1:2" s="172" customFormat="1" ht="15">
      <c r="A163" s="173"/>
      <c r="B163" s="173"/>
    </row>
    <row r="164" spans="1:2" s="172" customFormat="1" ht="15">
      <c r="A164" s="173"/>
      <c r="B164" s="173"/>
    </row>
    <row r="165" spans="1:2" s="172" customFormat="1" ht="15">
      <c r="A165" s="173"/>
      <c r="B165" s="173"/>
    </row>
    <row r="166" spans="1:2" s="172" customFormat="1" ht="15">
      <c r="A166" s="173"/>
      <c r="B166" s="173"/>
    </row>
    <row r="167" spans="1:2" s="172" customFormat="1" ht="15">
      <c r="A167" s="173"/>
      <c r="B167" s="173"/>
    </row>
    <row r="168" spans="1:2" s="172" customFormat="1" ht="15">
      <c r="A168" s="173"/>
      <c r="B168" s="173"/>
    </row>
    <row r="169" spans="1:2" s="172" customFormat="1" ht="15">
      <c r="A169" s="173"/>
      <c r="B169" s="173"/>
    </row>
    <row r="170" spans="1:2" s="172" customFormat="1" ht="15">
      <c r="A170" s="173"/>
      <c r="B170" s="173"/>
    </row>
    <row r="171" spans="1:2" s="172" customFormat="1" ht="15">
      <c r="A171" s="173"/>
      <c r="B171" s="173"/>
    </row>
    <row r="172" spans="1:2" s="172" customFormat="1" ht="15">
      <c r="A172" s="173"/>
      <c r="B172" s="173"/>
    </row>
    <row r="173" spans="1:2" s="172" customFormat="1" ht="15">
      <c r="A173" s="173"/>
      <c r="B173" s="173"/>
    </row>
    <row r="174" spans="1:2" s="172" customFormat="1" ht="15">
      <c r="A174" s="173"/>
      <c r="B174" s="173"/>
    </row>
    <row r="175" spans="1:2" s="172" customFormat="1" ht="15">
      <c r="A175" s="173"/>
      <c r="B175" s="173"/>
    </row>
    <row r="176" spans="1:2" s="172" customFormat="1" ht="15">
      <c r="A176" s="173"/>
      <c r="B176" s="173"/>
    </row>
    <row r="177" spans="1:2" s="172" customFormat="1" ht="15">
      <c r="A177" s="173"/>
      <c r="B177" s="173"/>
    </row>
    <row r="178" spans="1:2" s="172" customFormat="1" ht="15">
      <c r="A178" s="173"/>
      <c r="B178" s="173"/>
    </row>
    <row r="179" spans="1:2" s="172" customFormat="1" ht="15">
      <c r="A179" s="173"/>
      <c r="B179" s="173"/>
    </row>
    <row r="180" spans="1:2" s="172" customFormat="1" ht="15">
      <c r="A180" s="173"/>
      <c r="B180" s="173"/>
    </row>
    <row r="181" spans="1:2" s="172" customFormat="1" ht="15">
      <c r="A181" s="173"/>
      <c r="B181" s="173"/>
    </row>
    <row r="182" spans="1:2" s="172" customFormat="1" ht="15">
      <c r="A182" s="173"/>
      <c r="B182" s="173"/>
    </row>
    <row r="183" spans="1:2" s="172" customFormat="1" ht="15">
      <c r="A183" s="173"/>
      <c r="B183" s="173"/>
    </row>
    <row r="184" spans="1:2" s="172" customFormat="1" ht="15">
      <c r="A184" s="173"/>
      <c r="B184" s="173"/>
    </row>
    <row r="185" spans="1:2" s="172" customFormat="1" ht="15">
      <c r="A185" s="173"/>
      <c r="B185" s="173"/>
    </row>
    <row r="186" spans="1:2" s="172" customFormat="1" ht="15">
      <c r="A186" s="173"/>
      <c r="B186" s="173"/>
    </row>
    <row r="187" spans="1:2" s="172" customFormat="1" ht="15">
      <c r="A187" s="173"/>
      <c r="B187" s="173"/>
    </row>
    <row r="188" spans="1:2" s="172" customFormat="1" ht="15">
      <c r="A188" s="173"/>
      <c r="B188" s="173"/>
    </row>
    <row r="189" spans="1:2" s="172" customFormat="1" ht="15">
      <c r="A189" s="173"/>
      <c r="B189" s="173"/>
    </row>
    <row r="190" spans="1:2" s="172" customFormat="1" ht="15">
      <c r="A190" s="173"/>
      <c r="B190" s="173"/>
    </row>
    <row r="191" spans="1:2" s="172" customFormat="1" ht="15">
      <c r="A191" s="173"/>
      <c r="B191" s="173"/>
    </row>
    <row r="192" spans="1:2" s="134" customFormat="1" ht="15">
      <c r="A192" s="175"/>
      <c r="B192" s="175"/>
    </row>
    <row r="193" spans="1:2" s="134" customFormat="1" ht="15">
      <c r="A193" s="175"/>
      <c r="B193" s="175"/>
    </row>
    <row r="194" spans="1:2" s="134" customFormat="1" ht="15">
      <c r="A194" s="175"/>
      <c r="B194" s="175"/>
    </row>
    <row r="195" spans="1:2" s="134" customFormat="1" ht="15">
      <c r="A195" s="175"/>
      <c r="B195" s="175"/>
    </row>
    <row r="196" spans="1:2" s="134" customFormat="1" ht="15">
      <c r="A196" s="175"/>
      <c r="B196" s="175"/>
    </row>
    <row r="197" spans="1:2" s="134" customFormat="1" ht="15">
      <c r="A197" s="175"/>
      <c r="B197" s="175"/>
    </row>
    <row r="198" spans="1:2" s="134" customFormat="1" ht="15">
      <c r="A198" s="175"/>
      <c r="B198" s="175"/>
    </row>
    <row r="199" spans="1:2" s="134" customFormat="1" ht="15">
      <c r="A199" s="175"/>
      <c r="B199" s="175"/>
    </row>
    <row r="200" spans="1:2" s="134" customFormat="1" ht="15">
      <c r="A200" s="175"/>
      <c r="B200" s="175"/>
    </row>
    <row r="201" spans="1:2" s="134" customFormat="1" ht="15">
      <c r="A201" s="175"/>
      <c r="B201" s="175"/>
    </row>
    <row r="202" spans="1:2" s="134" customFormat="1" ht="15">
      <c r="A202" s="175"/>
      <c r="B202" s="175"/>
    </row>
    <row r="203" spans="1:2" s="134" customFormat="1" ht="15">
      <c r="A203" s="175"/>
      <c r="B203" s="175"/>
    </row>
    <row r="204" spans="1:2" s="134" customFormat="1" ht="15">
      <c r="A204" s="175"/>
      <c r="B204" s="175"/>
    </row>
    <row r="205" spans="1:2" s="134" customFormat="1" ht="15">
      <c r="A205" s="175"/>
      <c r="B205" s="175"/>
    </row>
    <row r="206" spans="1:2" s="134" customFormat="1" ht="15">
      <c r="A206" s="175"/>
      <c r="B206" s="175"/>
    </row>
    <row r="207" spans="1:2" s="134" customFormat="1" ht="15">
      <c r="A207" s="175"/>
      <c r="B207" s="175"/>
    </row>
    <row r="208" spans="1:2" s="134" customFormat="1" ht="15">
      <c r="A208" s="175"/>
      <c r="B208" s="175"/>
    </row>
    <row r="209" spans="1:2" s="134" customFormat="1" ht="15">
      <c r="A209" s="175"/>
      <c r="B209" s="175"/>
    </row>
    <row r="210" spans="1:2" s="134" customFormat="1" ht="15">
      <c r="A210" s="175"/>
      <c r="B210" s="175"/>
    </row>
    <row r="211" spans="1:2" s="134" customFormat="1" ht="15">
      <c r="A211" s="175"/>
      <c r="B211" s="175"/>
    </row>
    <row r="212" spans="1:2" s="134" customFormat="1" ht="15">
      <c r="A212" s="175"/>
      <c r="B212" s="175"/>
    </row>
    <row r="213" spans="1:2" s="134" customFormat="1" ht="15">
      <c r="A213" s="175"/>
      <c r="B213" s="175"/>
    </row>
    <row r="214" spans="1:2" s="134" customFormat="1" ht="15">
      <c r="A214" s="175"/>
      <c r="B214" s="175"/>
    </row>
    <row r="215" spans="1:2" s="134" customFormat="1" ht="15">
      <c r="A215" s="175"/>
      <c r="B215" s="175"/>
    </row>
    <row r="216" spans="1:2" s="134" customFormat="1" ht="15">
      <c r="A216" s="175"/>
      <c r="B216" s="175"/>
    </row>
    <row r="217" spans="1:2" s="134" customFormat="1" ht="15">
      <c r="A217" s="175"/>
      <c r="B217" s="175"/>
    </row>
    <row r="218" spans="1:2" s="134" customFormat="1" ht="15">
      <c r="A218" s="175"/>
      <c r="B218" s="175"/>
    </row>
    <row r="219" spans="1:2" s="134" customFormat="1" ht="15">
      <c r="A219" s="175"/>
      <c r="B219" s="175"/>
    </row>
    <row r="220" spans="1:2" s="134" customFormat="1" ht="15">
      <c r="A220" s="175"/>
      <c r="B220" s="175"/>
    </row>
    <row r="221" spans="1:2" s="134" customFormat="1" ht="15">
      <c r="A221" s="175"/>
      <c r="B221" s="175"/>
    </row>
    <row r="222" spans="1:2" s="134" customFormat="1" ht="15">
      <c r="A222" s="175"/>
      <c r="B222" s="175"/>
    </row>
    <row r="223" spans="1:2" s="134" customFormat="1" ht="15">
      <c r="A223" s="175"/>
      <c r="B223" s="175"/>
    </row>
    <row r="224" spans="1:2" s="134" customFormat="1" ht="15">
      <c r="A224" s="175"/>
      <c r="B224" s="175"/>
    </row>
    <row r="225" spans="1:2" s="134" customFormat="1" ht="15">
      <c r="A225" s="175"/>
      <c r="B225" s="175"/>
    </row>
    <row r="226" spans="1:2" s="134" customFormat="1" ht="15">
      <c r="A226" s="175"/>
      <c r="B226" s="175"/>
    </row>
    <row r="227" spans="1:2" s="134" customFormat="1" ht="15">
      <c r="A227" s="175"/>
      <c r="B227" s="175"/>
    </row>
    <row r="228" spans="1:2" s="134" customFormat="1" ht="0.75" customHeight="1">
      <c r="A228" s="175"/>
      <c r="B228" s="175"/>
    </row>
    <row r="229" spans="1:2" s="134" customFormat="1" ht="15">
      <c r="A229" s="175"/>
      <c r="B229" s="175"/>
    </row>
    <row r="230" spans="1:2" s="134" customFormat="1" ht="15">
      <c r="A230" s="175"/>
      <c r="B230" s="175"/>
    </row>
    <row r="231" spans="1:2" s="134" customFormat="1" ht="15">
      <c r="A231" s="175"/>
      <c r="B231" s="175"/>
    </row>
    <row r="232" spans="1:2" s="134" customFormat="1" ht="15">
      <c r="A232" s="175"/>
      <c r="B232" s="175"/>
    </row>
    <row r="233" spans="1:2" s="134" customFormat="1" ht="15">
      <c r="A233" s="175"/>
      <c r="B233" s="175"/>
    </row>
    <row r="234" spans="1:2" s="134" customFormat="1" ht="15">
      <c r="A234" s="175"/>
      <c r="B234" s="175"/>
    </row>
    <row r="235" spans="1:2" s="134" customFormat="1" ht="15">
      <c r="A235" s="175"/>
      <c r="B235" s="175"/>
    </row>
    <row r="236" spans="1:2" s="134" customFormat="1" ht="15">
      <c r="A236" s="175"/>
      <c r="B236" s="175"/>
    </row>
    <row r="237" spans="1:2" s="134" customFormat="1" ht="15">
      <c r="A237" s="175"/>
      <c r="B237" s="175"/>
    </row>
    <row r="238" spans="1:2" s="134" customFormat="1" ht="15">
      <c r="A238" s="175"/>
      <c r="B238" s="175"/>
    </row>
    <row r="239" spans="1:2" s="134" customFormat="1" ht="15">
      <c r="A239" s="175"/>
      <c r="B239" s="175"/>
    </row>
    <row r="240" spans="1:2" s="134" customFormat="1" ht="15">
      <c r="A240" s="175"/>
      <c r="B240" s="175"/>
    </row>
    <row r="241" spans="1:2" s="134" customFormat="1" ht="15">
      <c r="A241" s="175"/>
      <c r="B241" s="175"/>
    </row>
    <row r="242" spans="1:2" s="134" customFormat="1" ht="15">
      <c r="A242" s="175"/>
      <c r="B242" s="175"/>
    </row>
    <row r="243" spans="1:2" s="134" customFormat="1" ht="15">
      <c r="A243" s="175"/>
      <c r="B243" s="175"/>
    </row>
    <row r="244" spans="1:2" s="134" customFormat="1" ht="15">
      <c r="A244" s="175"/>
      <c r="B244" s="175"/>
    </row>
    <row r="245" spans="1:2" s="134" customFormat="1" ht="15">
      <c r="A245" s="175"/>
      <c r="B245" s="175"/>
    </row>
    <row r="246" spans="1:2" s="134" customFormat="1" ht="15">
      <c r="A246" s="175"/>
      <c r="B246" s="175"/>
    </row>
    <row r="247" spans="1:2" s="134" customFormat="1" ht="15">
      <c r="A247" s="175"/>
      <c r="B247" s="175"/>
    </row>
    <row r="248" spans="1:2" s="134" customFormat="1" ht="15">
      <c r="A248" s="175"/>
      <c r="B248" s="175"/>
    </row>
    <row r="249" spans="1:2" s="134" customFormat="1" ht="15">
      <c r="A249" s="175"/>
      <c r="B249" s="175"/>
    </row>
    <row r="250" spans="1:2" s="134" customFormat="1" ht="15">
      <c r="A250" s="175"/>
      <c r="B250" s="175"/>
    </row>
    <row r="251" spans="1:2" s="134" customFormat="1" ht="15">
      <c r="A251" s="175"/>
      <c r="B251" s="175"/>
    </row>
    <row r="252" spans="1:2" s="134" customFormat="1" ht="15">
      <c r="A252" s="175"/>
      <c r="B252" s="175"/>
    </row>
    <row r="253" spans="1:2" s="134" customFormat="1" ht="15">
      <c r="A253" s="175"/>
      <c r="B253" s="175"/>
    </row>
    <row r="254" spans="1:2" s="134" customFormat="1" ht="15">
      <c r="A254" s="175"/>
      <c r="B254" s="175"/>
    </row>
    <row r="255" spans="1:2" s="134" customFormat="1" ht="15">
      <c r="A255" s="175"/>
      <c r="B255" s="175"/>
    </row>
    <row r="256" spans="1:2" s="134" customFormat="1" ht="15">
      <c r="A256" s="175"/>
      <c r="B256" s="175"/>
    </row>
    <row r="257" spans="1:2" s="134" customFormat="1" ht="15">
      <c r="A257" s="175"/>
      <c r="B257" s="175"/>
    </row>
    <row r="258" spans="1:2" s="134" customFormat="1" ht="15">
      <c r="A258" s="175"/>
      <c r="B258" s="175"/>
    </row>
    <row r="259" spans="1:2" s="134" customFormat="1" ht="15">
      <c r="A259" s="175"/>
      <c r="B259" s="175"/>
    </row>
    <row r="260" spans="1:2" s="134" customFormat="1" ht="15">
      <c r="A260" s="175"/>
      <c r="B260" s="175"/>
    </row>
    <row r="261" spans="1:2" s="134" customFormat="1" ht="15">
      <c r="A261" s="175"/>
      <c r="B261" s="175"/>
    </row>
    <row r="262" spans="1:2" s="134" customFormat="1" ht="15">
      <c r="A262" s="175"/>
      <c r="B262" s="175"/>
    </row>
    <row r="263" spans="1:2" s="134" customFormat="1" ht="15">
      <c r="A263" s="175"/>
      <c r="B263" s="175"/>
    </row>
    <row r="264" spans="1:2" s="134" customFormat="1" ht="15">
      <c r="A264" s="175"/>
      <c r="B264" s="175"/>
    </row>
    <row r="265" spans="1:2" s="134" customFormat="1" ht="15">
      <c r="A265" s="175"/>
      <c r="B265" s="175"/>
    </row>
    <row r="266" s="134" customFormat="1" ht="15"/>
    <row r="267" s="134" customFormat="1" ht="15"/>
    <row r="268" s="134" customFormat="1" ht="15"/>
    <row r="269" s="134" customFormat="1" ht="15"/>
    <row r="270" s="134" customFormat="1" ht="15"/>
    <row r="271" s="134" customFormat="1" ht="15"/>
    <row r="272" s="134" customFormat="1" ht="15"/>
    <row r="273" s="134" customFormat="1" ht="15"/>
    <row r="274" s="134" customFormat="1" ht="15"/>
    <row r="275" s="134" customFormat="1" ht="15"/>
    <row r="276" s="134" customFormat="1" ht="15"/>
    <row r="277" s="134" customFormat="1" ht="15"/>
    <row r="278" s="134" customFormat="1" ht="15"/>
    <row r="279" s="134" customFormat="1" ht="15"/>
    <row r="280" s="134" customFormat="1" ht="15"/>
    <row r="281" s="134" customFormat="1" ht="15"/>
    <row r="282" s="134" customFormat="1" ht="15"/>
    <row r="283" s="134" customFormat="1" ht="15"/>
    <row r="284" s="134" customFormat="1" ht="15"/>
    <row r="285" s="134" customFormat="1" ht="15"/>
    <row r="286" s="134" customFormat="1" ht="15"/>
    <row r="287" s="134" customFormat="1" ht="15"/>
    <row r="288" s="134" customFormat="1" ht="15"/>
    <row r="289" s="134" customFormat="1" ht="15"/>
    <row r="290" s="134" customFormat="1" ht="15"/>
    <row r="291" s="134" customFormat="1" ht="15"/>
    <row r="292" s="134" customFormat="1" ht="15"/>
    <row r="293" s="134" customFormat="1" ht="15"/>
    <row r="294" s="134" customFormat="1" ht="15"/>
    <row r="295" s="134" customFormat="1" ht="15"/>
    <row r="296" s="134" customFormat="1" ht="15"/>
    <row r="297" s="134" customFormat="1" ht="15"/>
    <row r="298" s="134" customFormat="1" ht="15"/>
    <row r="299" s="134" customFormat="1" ht="15"/>
    <row r="300" s="134" customFormat="1" ht="15"/>
    <row r="301" s="134" customFormat="1" ht="15"/>
    <row r="302" s="134" customFormat="1" ht="15"/>
    <row r="303" s="134" customFormat="1" ht="15"/>
    <row r="304" s="134" customFormat="1" ht="15"/>
    <row r="305" s="134" customFormat="1" ht="15"/>
    <row r="306" s="134" customFormat="1" ht="15"/>
    <row r="307" s="134" customFormat="1" ht="15"/>
    <row r="308" s="134" customFormat="1" ht="15"/>
    <row r="309" s="134" customFormat="1" ht="15"/>
    <row r="310" s="134" customFormat="1" ht="15"/>
    <row r="311" s="134" customFormat="1" ht="15"/>
    <row r="312" s="134" customFormat="1" ht="15"/>
    <row r="313" s="134" customFormat="1" ht="15"/>
    <row r="314" s="134" customFormat="1" ht="15"/>
    <row r="315" s="134" customFormat="1" ht="15"/>
    <row r="316" s="134" customFormat="1" ht="15"/>
    <row r="317" s="134" customFormat="1" ht="15"/>
    <row r="318" s="134" customFormat="1" ht="15"/>
    <row r="319" s="134" customFormat="1" ht="15"/>
    <row r="320" s="134" customFormat="1" ht="15"/>
    <row r="321" s="134" customFormat="1" ht="15"/>
    <row r="322" s="134" customFormat="1" ht="15"/>
    <row r="323" s="134" customFormat="1" ht="15"/>
    <row r="324" s="134" customFormat="1" ht="15"/>
    <row r="325" s="134" customFormat="1" ht="15"/>
    <row r="326" s="134" customFormat="1" ht="15"/>
    <row r="327" s="134" customFormat="1" ht="15"/>
    <row r="328" s="134" customFormat="1" ht="15"/>
    <row r="329" s="134" customFormat="1" ht="15"/>
    <row r="330" s="134" customFormat="1" ht="15"/>
    <row r="331" s="134" customFormat="1" ht="15"/>
    <row r="332" s="134" customFormat="1" ht="15"/>
    <row r="333" s="134" customFormat="1" ht="15"/>
    <row r="334" s="134" customFormat="1" ht="15"/>
    <row r="335" s="134" customFormat="1" ht="15"/>
    <row r="336" s="134" customFormat="1" ht="15"/>
    <row r="337" s="134" customFormat="1" ht="15"/>
    <row r="338" s="134" customFormat="1" ht="15"/>
    <row r="339" s="134" customFormat="1" ht="15"/>
    <row r="340" s="134" customFormat="1" ht="15"/>
    <row r="341" s="134" customFormat="1" ht="15"/>
    <row r="342" s="134" customFormat="1" ht="15"/>
    <row r="343" s="134" customFormat="1" ht="15"/>
    <row r="344" s="134" customFormat="1" ht="15"/>
    <row r="345" s="134" customFormat="1" ht="15"/>
    <row r="346" s="134" customFormat="1" ht="15"/>
    <row r="347" s="134" customFormat="1" ht="15"/>
    <row r="348" s="134" customFormat="1" ht="15"/>
    <row r="349" s="134" customFormat="1" ht="15"/>
    <row r="350" s="134" customFormat="1" ht="15"/>
    <row r="351" s="134" customFormat="1" ht="15"/>
    <row r="352" s="134" customFormat="1" ht="15"/>
    <row r="353" s="134" customFormat="1" ht="15"/>
    <row r="354" s="134" customFormat="1" ht="15"/>
    <row r="355" s="134" customFormat="1" ht="15"/>
    <row r="356" s="134" customFormat="1" ht="15"/>
    <row r="357" s="134" customFormat="1" ht="15"/>
    <row r="358" s="134" customFormat="1" ht="15"/>
    <row r="359" s="134" customFormat="1" ht="15"/>
    <row r="360" s="134" customFormat="1" ht="15"/>
    <row r="361" s="134" customFormat="1" ht="15"/>
    <row r="362" s="134" customFormat="1" ht="15"/>
    <row r="363" s="134" customFormat="1" ht="15"/>
    <row r="364" s="134" customFormat="1" ht="15"/>
    <row r="365" s="134" customFormat="1" ht="15"/>
    <row r="366" s="134" customFormat="1" ht="15"/>
    <row r="367" s="134" customFormat="1" ht="15"/>
    <row r="368" s="134" customFormat="1" ht="15"/>
    <row r="369" s="134" customFormat="1" ht="15"/>
    <row r="370" s="134" customFormat="1" ht="15"/>
    <row r="371" s="134" customFormat="1" ht="15"/>
    <row r="372" s="134" customFormat="1" ht="15"/>
    <row r="373" s="134" customFormat="1" ht="15"/>
    <row r="374" s="134" customFormat="1" ht="15"/>
    <row r="375" s="134" customFormat="1" ht="15"/>
    <row r="376" s="134" customFormat="1" ht="15"/>
    <row r="377" s="134" customFormat="1" ht="15"/>
    <row r="378" s="134" customFormat="1" ht="15"/>
    <row r="379" s="134" customFormat="1" ht="15"/>
    <row r="380" s="134" customFormat="1" ht="15"/>
    <row r="381" s="134" customFormat="1" ht="15"/>
    <row r="382" s="134" customFormat="1" ht="15"/>
    <row r="383" s="134" customFormat="1" ht="15"/>
    <row r="384" s="134" customFormat="1" ht="15"/>
    <row r="385" s="134" customFormat="1" ht="15"/>
    <row r="386" s="134" customFormat="1" ht="15"/>
    <row r="387" s="134" customFormat="1" ht="15"/>
    <row r="388" s="134" customFormat="1" ht="15"/>
    <row r="389" s="134" customFormat="1" ht="15"/>
    <row r="390" s="134" customFormat="1" ht="15"/>
  </sheetData>
  <sheetProtection/>
  <mergeCells count="6">
    <mergeCell ref="G4:I4"/>
    <mergeCell ref="B4:B5"/>
    <mergeCell ref="B149:D149"/>
    <mergeCell ref="B151:D151"/>
    <mergeCell ref="A4:A5"/>
    <mergeCell ref="C4:F4"/>
  </mergeCells>
  <conditionalFormatting sqref="F68:F103">
    <cfRule type="cellIs" priority="3" dxfId="8" operator="greaterThan" stopIfTrue="1">
      <formula>0</formula>
    </cfRule>
    <cfRule type="cellIs" priority="4" dxfId="9" operator="lessThan" stopIfTrue="1">
      <formula>0</formula>
    </cfRule>
  </conditionalFormatting>
  <printOptions horizontalCentered="1"/>
  <pageMargins left="0.1968503937007874" right="0.1968503937007874" top="0.5905511811023623" bottom="0" header="0.2755905511811024" footer="0.275590551181102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5"/>
  <sheetViews>
    <sheetView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15" sqref="D115"/>
    </sheetView>
  </sheetViews>
  <sheetFormatPr defaultColWidth="9.125" defaultRowHeight="12.75"/>
  <cols>
    <col min="1" max="1" width="37.375" style="130" bestFit="1" customWidth="1"/>
    <col min="2" max="2" width="12.875" style="130" customWidth="1"/>
    <col min="3" max="3" width="13.50390625" style="130" bestFit="1" customWidth="1"/>
    <col min="4" max="4" width="11.625" style="130" customWidth="1"/>
    <col min="5" max="5" width="11.375" style="130" customWidth="1"/>
    <col min="6" max="6" width="12.00390625" style="130" customWidth="1"/>
    <col min="7" max="7" width="10.50390625" style="134" customWidth="1"/>
    <col min="8" max="8" width="10.375" style="130" customWidth="1"/>
    <col min="9" max="9" width="11.375" style="130" customWidth="1"/>
    <col min="10" max="10" width="13.50390625" style="130" customWidth="1"/>
    <col min="11" max="11" width="11.00390625" style="130" customWidth="1"/>
    <col min="12" max="12" width="11.50390625" style="130" customWidth="1"/>
    <col min="13" max="13" width="4.50390625" style="130" bestFit="1" customWidth="1"/>
    <col min="14" max="14" width="11.125" style="130" hidden="1" customWidth="1"/>
    <col min="15" max="16384" width="9.125" style="130" customWidth="1"/>
  </cols>
  <sheetData>
    <row r="1" spans="1:12" ht="16.5">
      <c r="A1" s="126" t="s">
        <v>106</v>
      </c>
      <c r="B1" s="127"/>
      <c r="C1" s="128"/>
      <c r="D1" s="128"/>
      <c r="E1" s="128"/>
      <c r="F1" s="128"/>
      <c r="G1" s="128"/>
      <c r="H1" s="128"/>
      <c r="I1" s="128"/>
      <c r="J1" s="129"/>
      <c r="K1" s="129"/>
      <c r="L1" s="129"/>
    </row>
    <row r="2" spans="1:12" ht="15" customHeight="1">
      <c r="A2" s="126" t="str">
        <f>зерноск!A2</f>
        <v>по состоянию на 21 июля 2017 года</v>
      </c>
      <c r="B2" s="127"/>
      <c r="C2" s="128"/>
      <c r="D2" s="128"/>
      <c r="E2" s="128"/>
      <c r="F2" s="128"/>
      <c r="G2" s="128"/>
      <c r="H2" s="128"/>
      <c r="I2" s="128"/>
      <c r="J2" s="129"/>
      <c r="K2" s="129"/>
      <c r="L2" s="129"/>
    </row>
    <row r="3" spans="1:12" ht="3" customHeight="1">
      <c r="A3" s="127"/>
      <c r="B3" s="127"/>
      <c r="C3" s="128"/>
      <c r="D3" s="128"/>
      <c r="E3" s="128"/>
      <c r="F3" s="128"/>
      <c r="G3" s="128"/>
      <c r="H3" s="128"/>
      <c r="I3" s="128"/>
      <c r="J3" s="129"/>
      <c r="K3" s="129"/>
      <c r="L3" s="129"/>
    </row>
    <row r="4" spans="1:16" s="134" customFormat="1" ht="37.5" customHeight="1">
      <c r="A4" s="257" t="s">
        <v>1</v>
      </c>
      <c r="B4" s="257" t="s">
        <v>110</v>
      </c>
      <c r="C4" s="257" t="s">
        <v>96</v>
      </c>
      <c r="D4" s="257"/>
      <c r="E4" s="258"/>
      <c r="F4" s="261"/>
      <c r="G4" s="257" t="s">
        <v>60</v>
      </c>
      <c r="H4" s="258"/>
      <c r="I4" s="258"/>
      <c r="J4" s="131"/>
      <c r="K4" s="132" t="s">
        <v>0</v>
      </c>
      <c r="L4" s="133"/>
      <c r="P4" s="138"/>
    </row>
    <row r="5" spans="1:12" s="134" customFormat="1" ht="42" customHeight="1">
      <c r="A5" s="260"/>
      <c r="B5" s="257"/>
      <c r="C5" s="135" t="s">
        <v>104</v>
      </c>
      <c r="D5" s="135" t="s">
        <v>109</v>
      </c>
      <c r="E5" s="135" t="s">
        <v>105</v>
      </c>
      <c r="F5" s="136" t="s">
        <v>103</v>
      </c>
      <c r="G5" s="135" t="s">
        <v>104</v>
      </c>
      <c r="H5" s="135" t="s">
        <v>105</v>
      </c>
      <c r="I5" s="135" t="s">
        <v>103</v>
      </c>
      <c r="J5" s="137" t="s">
        <v>104</v>
      </c>
      <c r="K5" s="135" t="s">
        <v>105</v>
      </c>
      <c r="L5" s="135" t="s">
        <v>103</v>
      </c>
    </row>
    <row r="6" spans="1:15" s="101" customFormat="1" ht="15">
      <c r="A6" s="115" t="s">
        <v>2</v>
      </c>
      <c r="B6" s="116">
        <v>28064.154000000006</v>
      </c>
      <c r="C6" s="117">
        <f>C7+C26+C37+C46+C54+C69+C76+C93</f>
        <v>4814.8451</v>
      </c>
      <c r="D6" s="117">
        <f aca="true" t="shared" si="0" ref="D6:D67">C6/B6*100</f>
        <v>17.156565988057217</v>
      </c>
      <c r="E6" s="117">
        <v>6321.079</v>
      </c>
      <c r="F6" s="118">
        <f aca="true" t="shared" si="1" ref="F6:F71">C6-E6</f>
        <v>-1506.2339000000002</v>
      </c>
      <c r="G6" s="117">
        <f>G7+G26+G37+G46+G54+G69+G76+G93</f>
        <v>21945.059299999997</v>
      </c>
      <c r="H6" s="117">
        <v>26672.670000000002</v>
      </c>
      <c r="I6" s="118">
        <f>G6-H6</f>
        <v>-4727.610700000005</v>
      </c>
      <c r="J6" s="119">
        <f>G6/C6*10</f>
        <v>45.577913399540094</v>
      </c>
      <c r="K6" s="117">
        <f>H6/E6*10</f>
        <v>42.19638767368672</v>
      </c>
      <c r="L6" s="120">
        <f>J6-K6</f>
        <v>3.381525725853372</v>
      </c>
      <c r="M6" s="121"/>
      <c r="N6" s="121"/>
      <c r="O6" s="121"/>
    </row>
    <row r="7" spans="1:15" s="100" customFormat="1" ht="15">
      <c r="A7" s="105" t="s">
        <v>3</v>
      </c>
      <c r="B7" s="106">
        <v>4265.0960000000005</v>
      </c>
      <c r="C7" s="107">
        <f>SUM(C8:C24)</f>
        <v>82.55000000000001</v>
      </c>
      <c r="D7" s="107">
        <f t="shared" si="0"/>
        <v>1.9354781228839868</v>
      </c>
      <c r="E7" s="107">
        <v>636.487</v>
      </c>
      <c r="F7" s="108">
        <f t="shared" si="1"/>
        <v>-553.9369999999999</v>
      </c>
      <c r="G7" s="107">
        <f>SUM(G8:G24)</f>
        <v>384.991</v>
      </c>
      <c r="H7" s="107">
        <v>2570.879</v>
      </c>
      <c r="I7" s="108">
        <f aca="true" t="shared" si="2" ref="I7:I70">G7-H7</f>
        <v>-2185.888</v>
      </c>
      <c r="J7" s="109">
        <f aca="true" t="shared" si="3" ref="J7:J36">IF(C7&gt;0,G7/C7*10,"")</f>
        <v>46.63731072077528</v>
      </c>
      <c r="K7" s="79">
        <f>H7/E7*10</f>
        <v>40.39169692389633</v>
      </c>
      <c r="L7" s="149">
        <f>J7-K7</f>
        <v>6.245613796878949</v>
      </c>
      <c r="M7" s="122"/>
      <c r="N7" s="122"/>
      <c r="O7" s="122"/>
    </row>
    <row r="8" spans="1:15" s="102" customFormat="1" ht="15">
      <c r="A8" s="82" t="s">
        <v>4</v>
      </c>
      <c r="B8" s="83">
        <v>394</v>
      </c>
      <c r="C8" s="84">
        <v>37.35</v>
      </c>
      <c r="D8" s="84">
        <f t="shared" si="0"/>
        <v>9.479695431472082</v>
      </c>
      <c r="E8" s="84">
        <v>66.407</v>
      </c>
      <c r="F8" s="88">
        <f t="shared" si="1"/>
        <v>-29.056999999999995</v>
      </c>
      <c r="G8" s="84">
        <v>198.69099999999997</v>
      </c>
      <c r="H8" s="84">
        <v>294.479</v>
      </c>
      <c r="I8" s="88">
        <f t="shared" si="2"/>
        <v>-95.78800000000001</v>
      </c>
      <c r="J8" s="80">
        <f t="shared" si="3"/>
        <v>53.197054886211504</v>
      </c>
      <c r="K8" s="84">
        <f>H8/E8*10</f>
        <v>44.34457210836207</v>
      </c>
      <c r="L8" s="81">
        <f>J8-K8</f>
        <v>8.852482777849431</v>
      </c>
      <c r="M8" s="87"/>
      <c r="N8" s="87"/>
      <c r="O8" s="87"/>
    </row>
    <row r="9" spans="1:15" s="102" customFormat="1" ht="15" hidden="1">
      <c r="A9" s="82" t="s">
        <v>5</v>
      </c>
      <c r="B9" s="83">
        <v>149.54</v>
      </c>
      <c r="C9" s="84"/>
      <c r="D9" s="84">
        <f t="shared" si="0"/>
        <v>0</v>
      </c>
      <c r="E9" s="84">
        <v>2.4</v>
      </c>
      <c r="F9" s="108">
        <f t="shared" si="1"/>
        <v>-2.4</v>
      </c>
      <c r="G9" s="84"/>
      <c r="H9" s="84">
        <v>8.9</v>
      </c>
      <c r="I9" s="108">
        <f t="shared" si="2"/>
        <v>-8.9</v>
      </c>
      <c r="J9" s="109">
        <f t="shared" si="3"/>
      </c>
      <c r="K9" s="84"/>
      <c r="L9" s="110" t="s">
        <v>100</v>
      </c>
      <c r="M9" s="87"/>
      <c r="N9" s="87"/>
      <c r="O9" s="87"/>
    </row>
    <row r="10" spans="1:15" s="102" customFormat="1" ht="15" hidden="1">
      <c r="A10" s="82" t="s">
        <v>6</v>
      </c>
      <c r="B10" s="83">
        <v>47.156</v>
      </c>
      <c r="C10" s="84"/>
      <c r="D10" s="84">
        <f t="shared" si="0"/>
        <v>0</v>
      </c>
      <c r="E10" s="84"/>
      <c r="F10" s="108">
        <f t="shared" si="1"/>
        <v>0</v>
      </c>
      <c r="G10" s="84"/>
      <c r="H10" s="84"/>
      <c r="I10" s="108">
        <f t="shared" si="2"/>
        <v>0</v>
      </c>
      <c r="J10" s="109">
        <f t="shared" si="3"/>
      </c>
      <c r="K10" s="84"/>
      <c r="L10" s="110" t="s">
        <v>100</v>
      </c>
      <c r="M10" s="87"/>
      <c r="N10" s="87"/>
      <c r="O10" s="87"/>
    </row>
    <row r="11" spans="1:15" s="102" customFormat="1" ht="15">
      <c r="A11" s="82" t="s">
        <v>7</v>
      </c>
      <c r="B11" s="83">
        <v>737.9</v>
      </c>
      <c r="C11" s="84">
        <v>38.7</v>
      </c>
      <c r="D11" s="84">
        <f t="shared" si="0"/>
        <v>5.244613091204771</v>
      </c>
      <c r="E11" s="84">
        <v>214</v>
      </c>
      <c r="F11" s="88">
        <f t="shared" si="1"/>
        <v>-175.3</v>
      </c>
      <c r="G11" s="84">
        <v>157.4</v>
      </c>
      <c r="H11" s="84">
        <v>755.5</v>
      </c>
      <c r="I11" s="88">
        <f t="shared" si="2"/>
        <v>-598.1</v>
      </c>
      <c r="J11" s="80">
        <f t="shared" si="3"/>
        <v>40.671834625322994</v>
      </c>
      <c r="K11" s="148">
        <f>H11/E11*10</f>
        <v>35.30373831775701</v>
      </c>
      <c r="L11" s="252">
        <f>J11-K11</f>
        <v>5.368096307565985</v>
      </c>
      <c r="M11" s="87"/>
      <c r="N11" s="87"/>
      <c r="O11" s="87"/>
    </row>
    <row r="12" spans="1:15" s="102" customFormat="1" ht="15" hidden="1">
      <c r="A12" s="82" t="s">
        <v>8</v>
      </c>
      <c r="B12" s="83">
        <v>27.200000000000003</v>
      </c>
      <c r="C12" s="84"/>
      <c r="D12" s="84">
        <f t="shared" si="0"/>
        <v>0</v>
      </c>
      <c r="E12" s="84"/>
      <c r="F12" s="108">
        <f t="shared" si="1"/>
        <v>0</v>
      </c>
      <c r="G12" s="84"/>
      <c r="H12" s="84"/>
      <c r="I12" s="108">
        <f t="shared" si="2"/>
        <v>0</v>
      </c>
      <c r="J12" s="109">
        <f t="shared" si="3"/>
      </c>
      <c r="K12" s="84"/>
      <c r="L12" s="110" t="s">
        <v>100</v>
      </c>
      <c r="M12" s="87"/>
      <c r="N12" s="87"/>
      <c r="O12" s="87"/>
    </row>
    <row r="13" spans="1:15" s="102" customFormat="1" ht="15" hidden="1">
      <c r="A13" s="82" t="s">
        <v>9</v>
      </c>
      <c r="B13" s="83">
        <v>44.800000000000004</v>
      </c>
      <c r="C13" s="84"/>
      <c r="D13" s="84">
        <f t="shared" si="0"/>
        <v>0</v>
      </c>
      <c r="E13" s="84"/>
      <c r="F13" s="108">
        <f t="shared" si="1"/>
        <v>0</v>
      </c>
      <c r="G13" s="84"/>
      <c r="H13" s="84"/>
      <c r="I13" s="108">
        <f t="shared" si="2"/>
        <v>0</v>
      </c>
      <c r="J13" s="109">
        <f t="shared" si="3"/>
      </c>
      <c r="K13" s="84"/>
      <c r="L13" s="110" t="s">
        <v>100</v>
      </c>
      <c r="M13" s="123"/>
      <c r="N13" s="123"/>
      <c r="O13" s="87"/>
    </row>
    <row r="14" spans="1:15" s="102" customFormat="1" ht="15" hidden="1">
      <c r="A14" s="82" t="s">
        <v>10</v>
      </c>
      <c r="B14" s="83">
        <v>13.299999999999999</v>
      </c>
      <c r="C14" s="84"/>
      <c r="D14" s="84">
        <f t="shared" si="0"/>
        <v>0</v>
      </c>
      <c r="E14" s="84"/>
      <c r="F14" s="108">
        <f t="shared" si="1"/>
        <v>0</v>
      </c>
      <c r="G14" s="84"/>
      <c r="H14" s="84"/>
      <c r="I14" s="108">
        <f t="shared" si="2"/>
        <v>0</v>
      </c>
      <c r="J14" s="109">
        <f t="shared" si="3"/>
      </c>
      <c r="K14" s="84"/>
      <c r="L14" s="110" t="s">
        <v>100</v>
      </c>
      <c r="M14" s="87"/>
      <c r="N14" s="87"/>
      <c r="O14" s="87"/>
    </row>
    <row r="15" spans="1:15" s="102" customFormat="1" ht="15">
      <c r="A15" s="82" t="s">
        <v>11</v>
      </c>
      <c r="B15" s="83">
        <v>545.4</v>
      </c>
      <c r="C15" s="84">
        <v>6.5</v>
      </c>
      <c r="D15" s="251">
        <f t="shared" si="0"/>
        <v>1.1917858452511918</v>
      </c>
      <c r="E15" s="84">
        <v>222.2</v>
      </c>
      <c r="F15" s="88">
        <f t="shared" si="1"/>
        <v>-215.7</v>
      </c>
      <c r="G15" s="84">
        <v>28.9</v>
      </c>
      <c r="H15" s="84">
        <v>1001</v>
      </c>
      <c r="I15" s="88">
        <f t="shared" si="2"/>
        <v>-972.1</v>
      </c>
      <c r="J15" s="80">
        <f t="shared" si="3"/>
        <v>44.46153846153847</v>
      </c>
      <c r="K15" s="84">
        <f>H15/E15*10</f>
        <v>45.049504950495056</v>
      </c>
      <c r="L15" s="110">
        <f>J15-K15</f>
        <v>-0.5879664889565888</v>
      </c>
      <c r="M15" s="87"/>
      <c r="N15" s="87"/>
      <c r="O15" s="87"/>
    </row>
    <row r="16" spans="1:15" s="102" customFormat="1" ht="15" hidden="1">
      <c r="A16" s="82" t="s">
        <v>12</v>
      </c>
      <c r="B16" s="83">
        <v>434.5</v>
      </c>
      <c r="C16" s="84"/>
      <c r="D16" s="84">
        <f t="shared" si="0"/>
        <v>0</v>
      </c>
      <c r="E16" s="84">
        <v>31.9</v>
      </c>
      <c r="F16" s="108">
        <f t="shared" si="1"/>
        <v>-31.9</v>
      </c>
      <c r="G16" s="84"/>
      <c r="H16" s="84">
        <v>126.8</v>
      </c>
      <c r="I16" s="108">
        <f t="shared" si="2"/>
        <v>-126.8</v>
      </c>
      <c r="J16" s="109">
        <f t="shared" si="3"/>
      </c>
      <c r="K16" s="84"/>
      <c r="L16" s="110" t="s">
        <v>100</v>
      </c>
      <c r="M16" s="87"/>
      <c r="N16" s="87"/>
      <c r="O16" s="87"/>
    </row>
    <row r="17" spans="1:15" s="102" customFormat="1" ht="15" hidden="1">
      <c r="A17" s="82" t="s">
        <v>92</v>
      </c>
      <c r="B17" s="83">
        <v>72.89999999999999</v>
      </c>
      <c r="C17" s="84"/>
      <c r="D17" s="84">
        <f t="shared" si="0"/>
        <v>0</v>
      </c>
      <c r="E17" s="84"/>
      <c r="F17" s="108">
        <f t="shared" si="1"/>
        <v>0</v>
      </c>
      <c r="G17" s="84"/>
      <c r="H17" s="84"/>
      <c r="I17" s="108">
        <f t="shared" si="2"/>
        <v>0</v>
      </c>
      <c r="J17" s="109">
        <f t="shared" si="3"/>
      </c>
      <c r="K17" s="84"/>
      <c r="L17" s="110" t="s">
        <v>100</v>
      </c>
      <c r="M17" s="87"/>
      <c r="N17" s="87"/>
      <c r="O17" s="87"/>
    </row>
    <row r="18" spans="1:15" s="102" customFormat="1" ht="15" hidden="1">
      <c r="A18" s="82" t="s">
        <v>13</v>
      </c>
      <c r="B18" s="83">
        <v>462.2</v>
      </c>
      <c r="C18" s="84"/>
      <c r="D18" s="84">
        <f t="shared" si="0"/>
        <v>0</v>
      </c>
      <c r="E18" s="84">
        <v>50.78</v>
      </c>
      <c r="F18" s="108">
        <f t="shared" si="1"/>
        <v>-50.78</v>
      </c>
      <c r="G18" s="84"/>
      <c r="H18" s="84">
        <v>203.7</v>
      </c>
      <c r="I18" s="108">
        <f t="shared" si="2"/>
        <v>-203.7</v>
      </c>
      <c r="J18" s="109">
        <f t="shared" si="3"/>
      </c>
      <c r="K18" s="84"/>
      <c r="L18" s="110" t="s">
        <v>100</v>
      </c>
      <c r="M18" s="87"/>
      <c r="N18" s="87"/>
      <c r="O18" s="87"/>
    </row>
    <row r="19" spans="1:15" s="102" customFormat="1" ht="15" hidden="1">
      <c r="A19" s="82" t="s">
        <v>14</v>
      </c>
      <c r="B19" s="83">
        <v>320.3</v>
      </c>
      <c r="C19" s="84"/>
      <c r="D19" s="84">
        <f t="shared" si="0"/>
        <v>0</v>
      </c>
      <c r="E19" s="84"/>
      <c r="F19" s="108">
        <f t="shared" si="1"/>
        <v>0</v>
      </c>
      <c r="G19" s="84"/>
      <c r="H19" s="84"/>
      <c r="I19" s="108">
        <f t="shared" si="2"/>
        <v>0</v>
      </c>
      <c r="J19" s="109">
        <f t="shared" si="3"/>
      </c>
      <c r="K19" s="84"/>
      <c r="L19" s="110" t="s">
        <v>100</v>
      </c>
      <c r="M19" s="87"/>
      <c r="N19" s="87"/>
      <c r="O19" s="87"/>
    </row>
    <row r="20" spans="1:15" s="102" customFormat="1" ht="15" hidden="1">
      <c r="A20" s="82" t="s">
        <v>15</v>
      </c>
      <c r="B20" s="83">
        <v>47.2</v>
      </c>
      <c r="C20" s="84"/>
      <c r="D20" s="84">
        <f t="shared" si="0"/>
        <v>0</v>
      </c>
      <c r="E20" s="84"/>
      <c r="F20" s="108">
        <f t="shared" si="1"/>
        <v>0</v>
      </c>
      <c r="G20" s="84"/>
      <c r="H20" s="84"/>
      <c r="I20" s="108">
        <f t="shared" si="2"/>
        <v>0</v>
      </c>
      <c r="J20" s="109">
        <f t="shared" si="3"/>
      </c>
      <c r="K20" s="84"/>
      <c r="L20" s="110" t="s">
        <v>100</v>
      </c>
      <c r="M20" s="87"/>
      <c r="N20" s="87"/>
      <c r="O20" s="87"/>
    </row>
    <row r="21" spans="1:15" s="102" customFormat="1" ht="15" hidden="1">
      <c r="A21" s="82" t="s">
        <v>16</v>
      </c>
      <c r="B21" s="83">
        <v>596</v>
      </c>
      <c r="C21" s="84"/>
      <c r="D21" s="84">
        <f t="shared" si="0"/>
        <v>0</v>
      </c>
      <c r="E21" s="84">
        <v>48.8</v>
      </c>
      <c r="F21" s="108">
        <f t="shared" si="1"/>
        <v>-48.8</v>
      </c>
      <c r="G21" s="84"/>
      <c r="H21" s="84">
        <v>180.5</v>
      </c>
      <c r="I21" s="108">
        <f t="shared" si="2"/>
        <v>-180.5</v>
      </c>
      <c r="J21" s="109">
        <f t="shared" si="3"/>
      </c>
      <c r="K21" s="84"/>
      <c r="L21" s="110" t="s">
        <v>100</v>
      </c>
      <c r="M21" s="87"/>
      <c r="N21" s="87"/>
      <c r="O21" s="87"/>
    </row>
    <row r="22" spans="1:15" s="102" customFormat="1" ht="15" hidden="1">
      <c r="A22" s="82" t="s">
        <v>17</v>
      </c>
      <c r="B22" s="83">
        <v>18.299999999999997</v>
      </c>
      <c r="C22" s="84"/>
      <c r="D22" s="84">
        <f t="shared" si="0"/>
        <v>0</v>
      </c>
      <c r="E22" s="84"/>
      <c r="F22" s="108">
        <f t="shared" si="1"/>
        <v>0</v>
      </c>
      <c r="G22" s="84"/>
      <c r="H22" s="84"/>
      <c r="I22" s="108">
        <f t="shared" si="2"/>
        <v>0</v>
      </c>
      <c r="J22" s="109">
        <f t="shared" si="3"/>
      </c>
      <c r="K22" s="84"/>
      <c r="L22" s="110" t="s">
        <v>100</v>
      </c>
      <c r="M22" s="87"/>
      <c r="N22" s="87"/>
      <c r="O22" s="87"/>
    </row>
    <row r="23" spans="1:15" s="102" customFormat="1" ht="15" hidden="1">
      <c r="A23" s="82" t="s">
        <v>18</v>
      </c>
      <c r="B23" s="83">
        <v>340.79999999999995</v>
      </c>
      <c r="C23" s="84"/>
      <c r="D23" s="84">
        <f t="shared" si="0"/>
        <v>0</v>
      </c>
      <c r="E23" s="84"/>
      <c r="F23" s="108">
        <f t="shared" si="1"/>
        <v>0</v>
      </c>
      <c r="G23" s="84"/>
      <c r="H23" s="84"/>
      <c r="I23" s="108">
        <f t="shared" si="2"/>
        <v>0</v>
      </c>
      <c r="J23" s="109">
        <f t="shared" si="3"/>
      </c>
      <c r="K23" s="84"/>
      <c r="L23" s="110" t="s">
        <v>100</v>
      </c>
      <c r="M23" s="87"/>
      <c r="N23" s="87"/>
      <c r="O23" s="87"/>
    </row>
    <row r="24" spans="1:15" s="102" customFormat="1" ht="15" hidden="1">
      <c r="A24" s="82" t="s">
        <v>19</v>
      </c>
      <c r="B24" s="83">
        <v>13.600000000000001</v>
      </c>
      <c r="C24" s="84"/>
      <c r="D24" s="84">
        <f t="shared" si="0"/>
        <v>0</v>
      </c>
      <c r="E24" s="84"/>
      <c r="F24" s="108">
        <f t="shared" si="1"/>
        <v>0</v>
      </c>
      <c r="G24" s="84"/>
      <c r="H24" s="84"/>
      <c r="I24" s="108">
        <f t="shared" si="2"/>
        <v>0</v>
      </c>
      <c r="J24" s="109">
        <f t="shared" si="3"/>
      </c>
      <c r="K24" s="84"/>
      <c r="L24" s="110" t="s">
        <v>100</v>
      </c>
      <c r="M24" s="87"/>
      <c r="N24" s="87"/>
      <c r="O24" s="87"/>
    </row>
    <row r="25" spans="1:15" s="102" customFormat="1" ht="15" hidden="1">
      <c r="A25" s="82"/>
      <c r="B25" s="83"/>
      <c r="C25" s="84"/>
      <c r="D25" s="84" t="e">
        <f t="shared" si="0"/>
        <v>#DIV/0!</v>
      </c>
      <c r="E25" s="84"/>
      <c r="F25" s="108"/>
      <c r="G25" s="84"/>
      <c r="H25" s="84"/>
      <c r="I25" s="108"/>
      <c r="J25" s="109"/>
      <c r="K25" s="84"/>
      <c r="L25" s="110"/>
      <c r="M25" s="87"/>
      <c r="N25" s="87"/>
      <c r="O25" s="87"/>
    </row>
    <row r="26" spans="1:15" s="100" customFormat="1" ht="15" hidden="1">
      <c r="A26" s="105" t="s">
        <v>20</v>
      </c>
      <c r="B26" s="106">
        <v>148.5</v>
      </c>
      <c r="C26" s="107">
        <f>SUM(C27:C36)-C30</f>
        <v>0</v>
      </c>
      <c r="D26" s="107">
        <f t="shared" si="0"/>
        <v>0</v>
      </c>
      <c r="E26" s="107">
        <f>SUM(E27:E36)-E30</f>
        <v>0</v>
      </c>
      <c r="F26" s="108">
        <f t="shared" si="1"/>
        <v>0</v>
      </c>
      <c r="G26" s="107">
        <f>SUM(G27:G36)-G30</f>
        <v>0</v>
      </c>
      <c r="H26" s="107">
        <f>SUM(H27:H36)-H30</f>
        <v>0</v>
      </c>
      <c r="I26" s="108">
        <f t="shared" si="2"/>
        <v>0</v>
      </c>
      <c r="J26" s="109">
        <f t="shared" si="3"/>
      </c>
      <c r="K26" s="84"/>
      <c r="L26" s="110" t="s">
        <v>100</v>
      </c>
      <c r="M26" s="122"/>
      <c r="N26" s="122"/>
      <c r="O26" s="122"/>
    </row>
    <row r="27" spans="1:15" s="102" customFormat="1" ht="15" hidden="1">
      <c r="A27" s="82" t="s">
        <v>61</v>
      </c>
      <c r="B27" s="83">
        <v>0</v>
      </c>
      <c r="C27" s="84"/>
      <c r="D27" s="84" t="e">
        <f t="shared" si="0"/>
        <v>#DIV/0!</v>
      </c>
      <c r="E27" s="84"/>
      <c r="F27" s="108">
        <f t="shared" si="1"/>
        <v>0</v>
      </c>
      <c r="G27" s="84"/>
      <c r="H27" s="84"/>
      <c r="I27" s="108">
        <f t="shared" si="2"/>
        <v>0</v>
      </c>
      <c r="J27" s="109">
        <f t="shared" si="3"/>
      </c>
      <c r="K27" s="84"/>
      <c r="L27" s="110" t="s">
        <v>100</v>
      </c>
      <c r="M27" s="87"/>
      <c r="N27" s="87"/>
      <c r="O27" s="87"/>
    </row>
    <row r="28" spans="1:15" s="102" customFormat="1" ht="15" hidden="1">
      <c r="A28" s="82" t="s">
        <v>21</v>
      </c>
      <c r="B28" s="83">
        <v>0</v>
      </c>
      <c r="C28" s="84"/>
      <c r="D28" s="84" t="e">
        <f t="shared" si="0"/>
        <v>#DIV/0!</v>
      </c>
      <c r="E28" s="84"/>
      <c r="F28" s="108">
        <f t="shared" si="1"/>
        <v>0</v>
      </c>
      <c r="G28" s="84"/>
      <c r="H28" s="84"/>
      <c r="I28" s="108">
        <f t="shared" si="2"/>
        <v>0</v>
      </c>
      <c r="J28" s="109">
        <f t="shared" si="3"/>
      </c>
      <c r="K28" s="84"/>
      <c r="L28" s="110" t="s">
        <v>100</v>
      </c>
      <c r="M28" s="87"/>
      <c r="N28" s="87"/>
      <c r="O28" s="87"/>
    </row>
    <row r="29" spans="1:15" s="102" customFormat="1" ht="15" hidden="1">
      <c r="A29" s="82" t="s">
        <v>22</v>
      </c>
      <c r="B29" s="83">
        <v>1.1</v>
      </c>
      <c r="C29" s="84"/>
      <c r="D29" s="84">
        <f t="shared" si="0"/>
        <v>0</v>
      </c>
      <c r="E29" s="84"/>
      <c r="F29" s="108">
        <f t="shared" si="1"/>
        <v>0</v>
      </c>
      <c r="G29" s="84"/>
      <c r="H29" s="84"/>
      <c r="I29" s="108">
        <f t="shared" si="2"/>
        <v>0</v>
      </c>
      <c r="J29" s="109">
        <f t="shared" si="3"/>
      </c>
      <c r="K29" s="84"/>
      <c r="L29" s="110" t="s">
        <v>100</v>
      </c>
      <c r="M29" s="87"/>
      <c r="N29" s="87"/>
      <c r="O29" s="87"/>
    </row>
    <row r="30" spans="1:15" s="102" customFormat="1" ht="15" hidden="1">
      <c r="A30" s="82" t="s">
        <v>62</v>
      </c>
      <c r="B30" s="83">
        <v>0</v>
      </c>
      <c r="C30" s="84"/>
      <c r="D30" s="84" t="e">
        <f t="shared" si="0"/>
        <v>#DIV/0!</v>
      </c>
      <c r="E30" s="84"/>
      <c r="F30" s="108">
        <f t="shared" si="1"/>
        <v>0</v>
      </c>
      <c r="G30" s="84"/>
      <c r="H30" s="84"/>
      <c r="I30" s="108">
        <f t="shared" si="2"/>
        <v>0</v>
      </c>
      <c r="J30" s="109">
        <f t="shared" si="3"/>
      </c>
      <c r="K30" s="84"/>
      <c r="L30" s="110" t="s">
        <v>100</v>
      </c>
      <c r="M30" s="87"/>
      <c r="N30" s="87"/>
      <c r="O30" s="87"/>
    </row>
    <row r="31" spans="1:15" s="102" customFormat="1" ht="15" hidden="1">
      <c r="A31" s="82" t="s">
        <v>23</v>
      </c>
      <c r="B31" s="83">
        <v>18</v>
      </c>
      <c r="C31" s="84"/>
      <c r="D31" s="84">
        <f t="shared" si="0"/>
        <v>0</v>
      </c>
      <c r="E31" s="84"/>
      <c r="F31" s="108">
        <f t="shared" si="1"/>
        <v>0</v>
      </c>
      <c r="G31" s="84"/>
      <c r="H31" s="84"/>
      <c r="I31" s="108">
        <f t="shared" si="2"/>
        <v>0</v>
      </c>
      <c r="J31" s="109">
        <f t="shared" si="3"/>
      </c>
      <c r="K31" s="84"/>
      <c r="L31" s="110" t="s">
        <v>100</v>
      </c>
      <c r="M31" s="87"/>
      <c r="N31" s="87"/>
      <c r="O31" s="87"/>
    </row>
    <row r="32" spans="1:15" s="102" customFormat="1" ht="15" hidden="1">
      <c r="A32" s="82" t="s">
        <v>24</v>
      </c>
      <c r="B32" s="83">
        <v>84.9</v>
      </c>
      <c r="C32" s="84"/>
      <c r="D32" s="84">
        <f t="shared" si="0"/>
        <v>0</v>
      </c>
      <c r="E32" s="84"/>
      <c r="F32" s="108">
        <f t="shared" si="1"/>
        <v>0</v>
      </c>
      <c r="G32" s="84"/>
      <c r="H32" s="84"/>
      <c r="I32" s="108">
        <f t="shared" si="2"/>
        <v>0</v>
      </c>
      <c r="J32" s="109">
        <f t="shared" si="3"/>
      </c>
      <c r="K32" s="84"/>
      <c r="L32" s="110" t="s">
        <v>100</v>
      </c>
      <c r="M32" s="87"/>
      <c r="N32" s="87"/>
      <c r="O32" s="87"/>
    </row>
    <row r="33" spans="1:15" s="102" customFormat="1" ht="15" hidden="1">
      <c r="A33" s="82" t="s">
        <v>25</v>
      </c>
      <c r="B33" s="83">
        <v>9.9</v>
      </c>
      <c r="C33" s="84"/>
      <c r="D33" s="84">
        <f t="shared" si="0"/>
        <v>0</v>
      </c>
      <c r="E33" s="84"/>
      <c r="F33" s="108">
        <f t="shared" si="1"/>
        <v>0</v>
      </c>
      <c r="G33" s="84"/>
      <c r="H33" s="84"/>
      <c r="I33" s="108">
        <f t="shared" si="2"/>
        <v>0</v>
      </c>
      <c r="J33" s="109">
        <f t="shared" si="3"/>
      </c>
      <c r="K33" s="84"/>
      <c r="L33" s="110" t="s">
        <v>100</v>
      </c>
      <c r="M33" s="87"/>
      <c r="N33" s="87"/>
      <c r="O33" s="87"/>
    </row>
    <row r="34" spans="1:15" s="102" customFormat="1" ht="15" hidden="1">
      <c r="A34" s="82" t="s">
        <v>26</v>
      </c>
      <c r="B34" s="83">
        <v>0</v>
      </c>
      <c r="C34" s="84"/>
      <c r="D34" s="84" t="e">
        <f t="shared" si="0"/>
        <v>#DIV/0!</v>
      </c>
      <c r="E34" s="84"/>
      <c r="F34" s="108">
        <f t="shared" si="1"/>
        <v>0</v>
      </c>
      <c r="G34" s="84"/>
      <c r="H34" s="84"/>
      <c r="I34" s="108">
        <f t="shared" si="2"/>
        <v>0</v>
      </c>
      <c r="J34" s="109">
        <f t="shared" si="3"/>
      </c>
      <c r="K34" s="84"/>
      <c r="L34" s="110" t="s">
        <v>100</v>
      </c>
      <c r="M34" s="87"/>
      <c r="N34" s="87"/>
      <c r="O34" s="87"/>
    </row>
    <row r="35" spans="1:15" s="102" customFormat="1" ht="15" hidden="1">
      <c r="A35" s="82" t="s">
        <v>27</v>
      </c>
      <c r="B35" s="83">
        <v>10</v>
      </c>
      <c r="C35" s="84"/>
      <c r="D35" s="84">
        <f t="shared" si="0"/>
        <v>0</v>
      </c>
      <c r="E35" s="84"/>
      <c r="F35" s="108">
        <f t="shared" si="1"/>
        <v>0</v>
      </c>
      <c r="G35" s="84"/>
      <c r="H35" s="84"/>
      <c r="I35" s="108">
        <f t="shared" si="2"/>
        <v>0</v>
      </c>
      <c r="J35" s="109">
        <f t="shared" si="3"/>
      </c>
      <c r="K35" s="84"/>
      <c r="L35" s="110" t="s">
        <v>100</v>
      </c>
      <c r="M35" s="87"/>
      <c r="N35" s="87"/>
      <c r="O35" s="87"/>
    </row>
    <row r="36" spans="1:15" s="102" customFormat="1" ht="15" hidden="1">
      <c r="A36" s="82" t="s">
        <v>28</v>
      </c>
      <c r="B36" s="83">
        <v>24.6</v>
      </c>
      <c r="C36" s="84"/>
      <c r="D36" s="84">
        <f t="shared" si="0"/>
        <v>0</v>
      </c>
      <c r="E36" s="84"/>
      <c r="F36" s="108">
        <f t="shared" si="1"/>
        <v>0</v>
      </c>
      <c r="G36" s="84"/>
      <c r="H36" s="84"/>
      <c r="I36" s="108">
        <f t="shared" si="2"/>
        <v>0</v>
      </c>
      <c r="J36" s="109">
        <f t="shared" si="3"/>
      </c>
      <c r="K36" s="84"/>
      <c r="L36" s="110" t="s">
        <v>100</v>
      </c>
      <c r="M36" s="87"/>
      <c r="N36" s="87"/>
      <c r="O36" s="87"/>
    </row>
    <row r="37" spans="1:17" s="100" customFormat="1" ht="15">
      <c r="A37" s="105" t="s">
        <v>93</v>
      </c>
      <c r="B37" s="106">
        <v>5850</v>
      </c>
      <c r="C37" s="107">
        <f>SUM(C38:C45)</f>
        <v>3411.5561</v>
      </c>
      <c r="D37" s="107">
        <f t="shared" si="0"/>
        <v>58.317198290598284</v>
      </c>
      <c r="E37" s="107">
        <f>SUM(E38:E45)</f>
        <v>3713.78</v>
      </c>
      <c r="F37" s="108">
        <f t="shared" si="1"/>
        <v>-302.2239000000004</v>
      </c>
      <c r="G37" s="107">
        <f>SUM(G38:G45)</f>
        <v>15921.3413</v>
      </c>
      <c r="H37" s="107">
        <f>SUM(H38:H45)</f>
        <v>16643.95</v>
      </c>
      <c r="I37" s="108">
        <f>G37-H37</f>
        <v>-722.6087000000007</v>
      </c>
      <c r="J37" s="109">
        <f aca="true" t="shared" si="4" ref="J37:J101">G37/C37*10</f>
        <v>46.66885384062716</v>
      </c>
      <c r="K37" s="107">
        <f aca="true" t="shared" si="5" ref="K37:K101">H37/E37*10</f>
        <v>44.81673658644293</v>
      </c>
      <c r="L37" s="110">
        <f>J37-K37</f>
        <v>1.852117254184229</v>
      </c>
      <c r="M37" s="187"/>
      <c r="N37" s="187"/>
      <c r="O37" s="122"/>
      <c r="Q37" s="100" t="s">
        <v>111</v>
      </c>
    </row>
    <row r="38" spans="1:15" s="102" customFormat="1" ht="15">
      <c r="A38" s="82" t="s">
        <v>63</v>
      </c>
      <c r="B38" s="83">
        <v>75.6</v>
      </c>
      <c r="C38" s="84">
        <v>60.88</v>
      </c>
      <c r="D38" s="84">
        <f t="shared" si="0"/>
        <v>80.52910052910053</v>
      </c>
      <c r="E38" s="84">
        <v>79.7</v>
      </c>
      <c r="F38" s="85">
        <f t="shared" si="1"/>
        <v>-18.82</v>
      </c>
      <c r="G38" s="84">
        <v>290.575</v>
      </c>
      <c r="H38" s="84">
        <v>425.7</v>
      </c>
      <c r="I38" s="85">
        <f t="shared" si="2"/>
        <v>-135.125</v>
      </c>
      <c r="J38" s="84">
        <f t="shared" si="4"/>
        <v>47.72913929040736</v>
      </c>
      <c r="K38" s="84">
        <f t="shared" si="5"/>
        <v>53.412797992471766</v>
      </c>
      <c r="L38" s="86">
        <f aca="true" t="shared" si="6" ref="L38:L101">J38-K38</f>
        <v>-5.683658702064406</v>
      </c>
      <c r="M38" s="87"/>
      <c r="N38" s="87"/>
      <c r="O38" s="87"/>
    </row>
    <row r="39" spans="1:12" s="87" customFormat="1" ht="15">
      <c r="A39" s="82" t="s">
        <v>67</v>
      </c>
      <c r="B39" s="83">
        <v>172.7</v>
      </c>
      <c r="C39" s="84">
        <v>127.6</v>
      </c>
      <c r="D39" s="84">
        <f t="shared" si="0"/>
        <v>73.88535031847134</v>
      </c>
      <c r="E39" s="84">
        <v>51.88</v>
      </c>
      <c r="F39" s="85">
        <f t="shared" si="1"/>
        <v>75.72</v>
      </c>
      <c r="G39" s="84">
        <v>368.9</v>
      </c>
      <c r="H39" s="84">
        <v>152.55</v>
      </c>
      <c r="I39" s="85">
        <f t="shared" si="2"/>
        <v>216.34999999999997</v>
      </c>
      <c r="J39" s="84">
        <v>20</v>
      </c>
      <c r="K39" s="84">
        <f t="shared" si="5"/>
        <v>29.404394757131843</v>
      </c>
      <c r="L39" s="86">
        <f t="shared" si="6"/>
        <v>-9.404394757131843</v>
      </c>
    </row>
    <row r="40" spans="1:15" s="103" customFormat="1" ht="15">
      <c r="A40" s="111" t="s">
        <v>101</v>
      </c>
      <c r="B40" s="124">
        <v>304.20000000000005</v>
      </c>
      <c r="C40" s="112">
        <v>189.1761</v>
      </c>
      <c r="D40" s="112">
        <f t="shared" si="0"/>
        <v>62.18806706114397</v>
      </c>
      <c r="E40" s="112">
        <v>232.9</v>
      </c>
      <c r="F40" s="112">
        <f>C40-E40</f>
        <v>-43.723900000000015</v>
      </c>
      <c r="G40" s="112">
        <v>604.8663</v>
      </c>
      <c r="H40" s="112">
        <v>699.7</v>
      </c>
      <c r="I40" s="112">
        <f>G40-H40</f>
        <v>-94.83370000000002</v>
      </c>
      <c r="J40" s="112">
        <f>G40/C40*10</f>
        <v>31.97371655298952</v>
      </c>
      <c r="K40" s="112">
        <f>H40/E40*10</f>
        <v>30.04293688278231</v>
      </c>
      <c r="L40" s="113">
        <f>J40-K40</f>
        <v>1.9307796702072082</v>
      </c>
      <c r="M40" s="125"/>
      <c r="N40" s="125"/>
      <c r="O40" s="125"/>
    </row>
    <row r="41" spans="1:12" s="87" customFormat="1" ht="15">
      <c r="A41" s="82" t="s">
        <v>30</v>
      </c>
      <c r="B41" s="83">
        <v>1422.3999999999999</v>
      </c>
      <c r="C41" s="84">
        <v>1233.8</v>
      </c>
      <c r="D41" s="84">
        <f t="shared" si="0"/>
        <v>86.74071991001125</v>
      </c>
      <c r="E41" s="84">
        <v>1326</v>
      </c>
      <c r="F41" s="85">
        <f t="shared" si="1"/>
        <v>-92.20000000000005</v>
      </c>
      <c r="G41" s="84">
        <v>7873.5</v>
      </c>
      <c r="H41" s="84">
        <v>8122</v>
      </c>
      <c r="I41" s="85">
        <f t="shared" si="2"/>
        <v>-248.5</v>
      </c>
      <c r="J41" s="84">
        <f t="shared" si="4"/>
        <v>63.81504295671908</v>
      </c>
      <c r="K41" s="84">
        <f t="shared" si="5"/>
        <v>61.25188536953243</v>
      </c>
      <c r="L41" s="86">
        <f t="shared" si="6"/>
        <v>2.5631575871866517</v>
      </c>
    </row>
    <row r="42" spans="1:15" s="102" customFormat="1" ht="15" hidden="1">
      <c r="A42" s="82" t="s">
        <v>31</v>
      </c>
      <c r="B42" s="83">
        <v>2</v>
      </c>
      <c r="C42" s="84"/>
      <c r="D42" s="84">
        <f t="shared" si="0"/>
        <v>0</v>
      </c>
      <c r="E42" s="84">
        <v>0.7</v>
      </c>
      <c r="F42" s="88">
        <f t="shared" si="1"/>
        <v>-0.7</v>
      </c>
      <c r="G42" s="80"/>
      <c r="H42" s="80">
        <v>1.1</v>
      </c>
      <c r="I42" s="88">
        <f>G42-H42</f>
        <v>-1.1</v>
      </c>
      <c r="J42" s="80" t="e">
        <f t="shared" si="4"/>
        <v>#DIV/0!</v>
      </c>
      <c r="K42" s="80">
        <f t="shared" si="5"/>
        <v>15.714285714285715</v>
      </c>
      <c r="L42" s="81" t="e">
        <f t="shared" si="6"/>
        <v>#DIV/0!</v>
      </c>
      <c r="M42" s="87"/>
      <c r="N42" s="87"/>
      <c r="O42" s="87"/>
    </row>
    <row r="43" spans="1:15" s="102" customFormat="1" ht="15">
      <c r="A43" s="82" t="s">
        <v>32</v>
      </c>
      <c r="B43" s="83">
        <v>1476.7</v>
      </c>
      <c r="C43" s="84">
        <v>374.6</v>
      </c>
      <c r="D43" s="84">
        <f t="shared" si="0"/>
        <v>25.3673731969933</v>
      </c>
      <c r="E43" s="84">
        <v>590.1</v>
      </c>
      <c r="F43" s="88">
        <f t="shared" si="1"/>
        <v>-215.5</v>
      </c>
      <c r="G43" s="80">
        <v>1137.2</v>
      </c>
      <c r="H43" s="80">
        <v>1812.8</v>
      </c>
      <c r="I43" s="88">
        <f t="shared" si="2"/>
        <v>-675.5999999999999</v>
      </c>
      <c r="J43" s="80">
        <f t="shared" si="4"/>
        <v>30.357714895888947</v>
      </c>
      <c r="K43" s="80">
        <f>H43/E43*10</f>
        <v>30.720216912387727</v>
      </c>
      <c r="L43" s="81">
        <f t="shared" si="6"/>
        <v>-0.3625020164987802</v>
      </c>
      <c r="M43" s="87"/>
      <c r="N43" s="87"/>
      <c r="O43" s="87"/>
    </row>
    <row r="44" spans="1:12" s="87" customFormat="1" ht="15">
      <c r="A44" s="82" t="s">
        <v>33</v>
      </c>
      <c r="B44" s="83">
        <v>2396.4</v>
      </c>
      <c r="C44" s="84">
        <v>1425.5</v>
      </c>
      <c r="D44" s="84">
        <f t="shared" si="0"/>
        <v>59.485060924720415</v>
      </c>
      <c r="E44" s="84">
        <v>1432.5</v>
      </c>
      <c r="F44" s="88">
        <f t="shared" si="1"/>
        <v>-7</v>
      </c>
      <c r="G44" s="80">
        <v>5646.3</v>
      </c>
      <c r="H44" s="80">
        <v>5430.1</v>
      </c>
      <c r="I44" s="88">
        <f t="shared" si="2"/>
        <v>216.19999999999982</v>
      </c>
      <c r="J44" s="80">
        <f t="shared" si="4"/>
        <v>39.60925990880393</v>
      </c>
      <c r="K44" s="80">
        <f t="shared" si="5"/>
        <v>37.906457242582896</v>
      </c>
      <c r="L44" s="81">
        <f t="shared" si="6"/>
        <v>1.7028026662210323</v>
      </c>
    </row>
    <row r="45" spans="1:15" s="102" customFormat="1" ht="15" hidden="1">
      <c r="A45" s="82" t="s">
        <v>102</v>
      </c>
      <c r="B45" s="83">
        <v>0</v>
      </c>
      <c r="C45" s="84"/>
      <c r="D45" s="84" t="e">
        <f t="shared" si="0"/>
        <v>#DIV/0!</v>
      </c>
      <c r="E45" s="84"/>
      <c r="F45" s="88">
        <f t="shared" si="1"/>
        <v>0</v>
      </c>
      <c r="G45" s="80"/>
      <c r="H45" s="80"/>
      <c r="I45" s="88"/>
      <c r="J45" s="80" t="e">
        <f t="shared" si="4"/>
        <v>#DIV/0!</v>
      </c>
      <c r="K45" s="80" t="e">
        <f t="shared" si="5"/>
        <v>#DIV/0!</v>
      </c>
      <c r="L45" s="81" t="e">
        <f>J45-K45</f>
        <v>#DIV/0!</v>
      </c>
      <c r="M45" s="87"/>
      <c r="N45" s="87"/>
      <c r="O45" s="87"/>
    </row>
    <row r="46" spans="1:15" s="100" customFormat="1" ht="15">
      <c r="A46" s="105" t="s">
        <v>98</v>
      </c>
      <c r="B46" s="106">
        <v>2015.25</v>
      </c>
      <c r="C46" s="152">
        <f>SUM(C47:C53)</f>
        <v>1271.4389999999999</v>
      </c>
      <c r="D46" s="109">
        <f t="shared" si="0"/>
        <v>63.0908820245627</v>
      </c>
      <c r="E46" s="152">
        <v>1146.34</v>
      </c>
      <c r="F46" s="108">
        <f t="shared" si="1"/>
        <v>125.09899999999993</v>
      </c>
      <c r="G46" s="152">
        <f>SUM(G47:G53)</f>
        <v>5504.1269999999995</v>
      </c>
      <c r="H46" s="152">
        <v>5123.857</v>
      </c>
      <c r="I46" s="108">
        <f>G46-H46</f>
        <v>380.2699999999995</v>
      </c>
      <c r="J46" s="109">
        <f t="shared" si="4"/>
        <v>43.29053143721406</v>
      </c>
      <c r="K46" s="109">
        <f>H46/E46*10</f>
        <v>44.69753301812726</v>
      </c>
      <c r="L46" s="114">
        <f t="shared" si="6"/>
        <v>-1.407001580913203</v>
      </c>
      <c r="M46" s="122"/>
      <c r="N46" s="122"/>
      <c r="O46" s="122"/>
    </row>
    <row r="47" spans="1:15" s="102" customFormat="1" ht="15">
      <c r="A47" s="82" t="s">
        <v>64</v>
      </c>
      <c r="B47" s="83">
        <v>64.8</v>
      </c>
      <c r="C47" s="84">
        <v>47</v>
      </c>
      <c r="D47" s="84">
        <f t="shared" si="0"/>
        <v>72.53086419753086</v>
      </c>
      <c r="E47" s="84">
        <v>27</v>
      </c>
      <c r="F47" s="85">
        <f t="shared" si="1"/>
        <v>20</v>
      </c>
      <c r="G47" s="84">
        <v>118.4</v>
      </c>
      <c r="H47" s="84">
        <v>67.8</v>
      </c>
      <c r="I47" s="85">
        <f t="shared" si="2"/>
        <v>50.60000000000001</v>
      </c>
      <c r="J47" s="148">
        <f t="shared" si="4"/>
        <v>25.19148936170213</v>
      </c>
      <c r="K47" s="80">
        <f t="shared" si="5"/>
        <v>25.11111111111111</v>
      </c>
      <c r="L47" s="236">
        <f t="shared" si="6"/>
        <v>0.08037825059101777</v>
      </c>
      <c r="M47" s="87"/>
      <c r="N47" s="87">
        <f>M47*C47/10</f>
        <v>0</v>
      </c>
      <c r="O47" s="87"/>
    </row>
    <row r="48" spans="1:15" s="102" customFormat="1" ht="15">
      <c r="A48" s="82" t="s">
        <v>65</v>
      </c>
      <c r="B48" s="83">
        <v>16.6</v>
      </c>
      <c r="C48" s="84">
        <v>4.7</v>
      </c>
      <c r="D48" s="84">
        <f t="shared" si="0"/>
        <v>28.31325301204819</v>
      </c>
      <c r="E48" s="84">
        <v>3.6</v>
      </c>
      <c r="F48" s="85">
        <f t="shared" si="1"/>
        <v>1.1</v>
      </c>
      <c r="G48" s="84">
        <v>13.1</v>
      </c>
      <c r="H48" s="84">
        <v>9.6</v>
      </c>
      <c r="I48" s="85">
        <f t="shared" si="2"/>
        <v>3.5</v>
      </c>
      <c r="J48" s="148">
        <f t="shared" si="4"/>
        <v>27.872340425531913</v>
      </c>
      <c r="K48" s="80">
        <f t="shared" si="5"/>
        <v>26.666666666666664</v>
      </c>
      <c r="L48" s="236">
        <f t="shared" si="6"/>
        <v>1.2056737588652489</v>
      </c>
      <c r="M48" s="87"/>
      <c r="N48" s="87"/>
      <c r="O48" s="87"/>
    </row>
    <row r="49" spans="1:12" s="87" customFormat="1" ht="15">
      <c r="A49" s="82" t="s">
        <v>66</v>
      </c>
      <c r="B49" s="83">
        <v>35.95</v>
      </c>
      <c r="C49" s="84">
        <v>10</v>
      </c>
      <c r="D49" s="84">
        <f t="shared" si="0"/>
        <v>27.816411682892905</v>
      </c>
      <c r="E49" s="84">
        <v>2</v>
      </c>
      <c r="F49" s="85">
        <f t="shared" si="1"/>
        <v>8</v>
      </c>
      <c r="G49" s="84">
        <v>37</v>
      </c>
      <c r="H49" s="84">
        <v>7.4</v>
      </c>
      <c r="I49" s="85">
        <f>G49-H49</f>
        <v>29.6</v>
      </c>
      <c r="J49" s="84">
        <f t="shared" si="4"/>
        <v>37</v>
      </c>
      <c r="K49" s="160">
        <f t="shared" si="5"/>
        <v>37</v>
      </c>
      <c r="L49" s="236">
        <f t="shared" si="6"/>
        <v>0</v>
      </c>
    </row>
    <row r="50" spans="1:15" s="102" customFormat="1" ht="15">
      <c r="A50" s="82" t="s">
        <v>29</v>
      </c>
      <c r="B50" s="83">
        <v>14.4</v>
      </c>
      <c r="C50" s="84">
        <v>0.16</v>
      </c>
      <c r="D50" s="84">
        <f t="shared" si="0"/>
        <v>1.1111111111111112</v>
      </c>
      <c r="E50" s="84">
        <v>3.34</v>
      </c>
      <c r="F50" s="85">
        <f t="shared" si="1"/>
        <v>-3.1799999999999997</v>
      </c>
      <c r="G50" s="84">
        <v>0.77</v>
      </c>
      <c r="H50" s="84">
        <v>14.437</v>
      </c>
      <c r="I50" s="85">
        <f>G50-H50</f>
        <v>-13.667</v>
      </c>
      <c r="J50" s="84">
        <f t="shared" si="4"/>
        <v>48.125</v>
      </c>
      <c r="K50" s="80">
        <f t="shared" si="5"/>
        <v>43.22455089820359</v>
      </c>
      <c r="L50" s="210">
        <f t="shared" si="6"/>
        <v>4.900449101796411</v>
      </c>
      <c r="M50" s="87"/>
      <c r="N50" s="87"/>
      <c r="O50" s="87"/>
    </row>
    <row r="51" spans="1:12" s="87" customFormat="1" ht="15">
      <c r="A51" s="82" t="s">
        <v>68</v>
      </c>
      <c r="B51" s="83">
        <v>27.9</v>
      </c>
      <c r="C51" s="84">
        <v>14.6</v>
      </c>
      <c r="D51" s="84">
        <f aca="true" t="shared" si="7" ref="D51:D103">C51/B51*100</f>
        <v>52.32974910394266</v>
      </c>
      <c r="E51" s="84">
        <v>11.8</v>
      </c>
      <c r="F51" s="85">
        <f t="shared" si="1"/>
        <v>2.799999999999999</v>
      </c>
      <c r="G51" s="84">
        <v>44.2</v>
      </c>
      <c r="H51" s="84">
        <v>35.8</v>
      </c>
      <c r="I51" s="85">
        <f>G51-H51</f>
        <v>8.400000000000006</v>
      </c>
      <c r="J51" s="84">
        <f t="shared" si="4"/>
        <v>30.273972602739725</v>
      </c>
      <c r="K51" s="80">
        <f t="shared" si="5"/>
        <v>30.338983050847453</v>
      </c>
      <c r="L51" s="81">
        <f t="shared" si="6"/>
        <v>-0.06501044810772783</v>
      </c>
    </row>
    <row r="52" spans="1:12" s="87" customFormat="1" ht="15">
      <c r="A52" s="82" t="s">
        <v>69</v>
      </c>
      <c r="B52" s="83">
        <v>100.60000000000001</v>
      </c>
      <c r="C52" s="84">
        <v>51.179</v>
      </c>
      <c r="D52" s="84">
        <f t="shared" si="0"/>
        <v>50.87375745526839</v>
      </c>
      <c r="E52" s="84">
        <v>34.1</v>
      </c>
      <c r="F52" s="85">
        <f t="shared" si="1"/>
        <v>17.079</v>
      </c>
      <c r="G52" s="84">
        <v>152.757</v>
      </c>
      <c r="H52" s="84">
        <v>95.02</v>
      </c>
      <c r="I52" s="85">
        <f>G52-H52</f>
        <v>57.73700000000001</v>
      </c>
      <c r="J52" s="84">
        <f t="shared" si="4"/>
        <v>29.847593739619764</v>
      </c>
      <c r="K52" s="80">
        <f t="shared" si="5"/>
        <v>27.865102639296182</v>
      </c>
      <c r="L52" s="81">
        <f t="shared" si="6"/>
        <v>1.982491100323582</v>
      </c>
    </row>
    <row r="53" spans="1:12" s="87" customFormat="1" ht="15">
      <c r="A53" s="82" t="s">
        <v>95</v>
      </c>
      <c r="B53" s="83">
        <v>1755</v>
      </c>
      <c r="C53" s="84">
        <v>1143.8</v>
      </c>
      <c r="D53" s="84">
        <f t="shared" si="0"/>
        <v>65.17378917378917</v>
      </c>
      <c r="E53" s="84">
        <v>1064.5</v>
      </c>
      <c r="F53" s="85">
        <f t="shared" si="1"/>
        <v>79.29999999999995</v>
      </c>
      <c r="G53" s="84">
        <v>5137.9</v>
      </c>
      <c r="H53" s="84">
        <v>4893.8</v>
      </c>
      <c r="I53" s="85">
        <f>G53-H53</f>
        <v>244.09999999999945</v>
      </c>
      <c r="J53" s="84">
        <f t="shared" si="4"/>
        <v>44.919566357754846</v>
      </c>
      <c r="K53" s="80">
        <f t="shared" si="5"/>
        <v>45.97275716298732</v>
      </c>
      <c r="L53" s="81">
        <f>J53-K53</f>
        <v>-1.0531908052324752</v>
      </c>
    </row>
    <row r="54" spans="1:15" s="100" customFormat="1" ht="15">
      <c r="A54" s="184" t="s">
        <v>34</v>
      </c>
      <c r="B54" s="106">
        <v>6926.276000000001</v>
      </c>
      <c r="C54" s="109">
        <f>SUM(C55:C68)</f>
        <v>49.3</v>
      </c>
      <c r="D54" s="245">
        <f t="shared" si="0"/>
        <v>0.7117822044631197</v>
      </c>
      <c r="E54" s="109">
        <v>824.472</v>
      </c>
      <c r="F54" s="109">
        <f t="shared" si="1"/>
        <v>-775.172</v>
      </c>
      <c r="G54" s="109">
        <f>SUM(G55:G68)</f>
        <v>134.6</v>
      </c>
      <c r="H54" s="109">
        <v>2333.984</v>
      </c>
      <c r="I54" s="109">
        <f>SUM(I55:I68)</f>
        <v>-2199.384</v>
      </c>
      <c r="J54" s="107">
        <f t="shared" si="4"/>
        <v>27.302231237322516</v>
      </c>
      <c r="K54" s="109">
        <f t="shared" si="5"/>
        <v>28.30883280451004</v>
      </c>
      <c r="L54" s="211">
        <f t="shared" si="6"/>
        <v>-1.0066015671875235</v>
      </c>
      <c r="M54" s="122"/>
      <c r="N54" s="122"/>
      <c r="O54" s="122"/>
    </row>
    <row r="55" spans="1:15" s="102" customFormat="1" ht="15" hidden="1">
      <c r="A55" s="185" t="s">
        <v>70</v>
      </c>
      <c r="B55" s="83">
        <v>830.5999999999999</v>
      </c>
      <c r="C55" s="80"/>
      <c r="D55" s="84">
        <f t="shared" si="0"/>
        <v>0</v>
      </c>
      <c r="E55" s="80"/>
      <c r="F55" s="88">
        <f t="shared" si="1"/>
        <v>0</v>
      </c>
      <c r="G55" s="80"/>
      <c r="H55" s="80"/>
      <c r="I55" s="84">
        <f t="shared" si="2"/>
        <v>0</v>
      </c>
      <c r="J55" s="107" t="e">
        <f t="shared" si="4"/>
        <v>#DIV/0!</v>
      </c>
      <c r="K55" s="84" t="e">
        <f t="shared" si="5"/>
        <v>#DIV/0!</v>
      </c>
      <c r="L55" s="212" t="e">
        <f t="shared" si="6"/>
        <v>#DIV/0!</v>
      </c>
      <c r="M55" s="87"/>
      <c r="N55" s="87"/>
      <c r="O55" s="87"/>
    </row>
    <row r="56" spans="1:15" s="102" customFormat="1" ht="15" hidden="1">
      <c r="A56" s="185" t="s">
        <v>71</v>
      </c>
      <c r="B56" s="83">
        <v>50</v>
      </c>
      <c r="C56" s="80"/>
      <c r="D56" s="84">
        <f t="shared" si="0"/>
        <v>0</v>
      </c>
      <c r="E56" s="80"/>
      <c r="F56" s="88">
        <f t="shared" si="1"/>
        <v>0</v>
      </c>
      <c r="G56" s="80"/>
      <c r="H56" s="80"/>
      <c r="I56" s="84">
        <f t="shared" si="2"/>
        <v>0</v>
      </c>
      <c r="J56" s="107" t="e">
        <f t="shared" si="4"/>
        <v>#DIV/0!</v>
      </c>
      <c r="K56" s="84" t="e">
        <f t="shared" si="5"/>
        <v>#DIV/0!</v>
      </c>
      <c r="L56" s="212" t="e">
        <f t="shared" si="6"/>
        <v>#DIV/0!</v>
      </c>
      <c r="M56" s="87"/>
      <c r="N56" s="87"/>
      <c r="O56" s="87"/>
    </row>
    <row r="57" spans="1:15" s="102" customFormat="1" ht="15" hidden="1">
      <c r="A57" s="185" t="s">
        <v>72</v>
      </c>
      <c r="B57" s="83">
        <v>204.8</v>
      </c>
      <c r="C57" s="80"/>
      <c r="D57" s="84">
        <f t="shared" si="0"/>
        <v>0</v>
      </c>
      <c r="E57" s="80">
        <v>34.6</v>
      </c>
      <c r="F57" s="88">
        <f t="shared" si="1"/>
        <v>-34.6</v>
      </c>
      <c r="G57" s="80"/>
      <c r="H57" s="80">
        <v>107.1</v>
      </c>
      <c r="I57" s="84">
        <f t="shared" si="2"/>
        <v>-107.1</v>
      </c>
      <c r="J57" s="107" t="e">
        <f t="shared" si="4"/>
        <v>#DIV/0!</v>
      </c>
      <c r="K57" s="84">
        <f t="shared" si="5"/>
        <v>30.953757225433524</v>
      </c>
      <c r="L57" s="212" t="e">
        <f t="shared" si="6"/>
        <v>#DIV/0!</v>
      </c>
      <c r="M57" s="87"/>
      <c r="N57" s="87"/>
      <c r="O57" s="87"/>
    </row>
    <row r="58" spans="1:15" s="102" customFormat="1" ht="15" hidden="1">
      <c r="A58" s="185" t="s">
        <v>73</v>
      </c>
      <c r="B58" s="83">
        <v>734.7</v>
      </c>
      <c r="C58" s="80"/>
      <c r="D58" s="84">
        <f t="shared" si="0"/>
        <v>0</v>
      </c>
      <c r="E58" s="80">
        <v>40.6</v>
      </c>
      <c r="F58" s="88">
        <f t="shared" si="1"/>
        <v>-40.6</v>
      </c>
      <c r="G58" s="80"/>
      <c r="H58" s="80">
        <v>144.6</v>
      </c>
      <c r="I58" s="84">
        <f t="shared" si="2"/>
        <v>-144.6</v>
      </c>
      <c r="J58" s="107" t="e">
        <f t="shared" si="4"/>
        <v>#DIV/0!</v>
      </c>
      <c r="K58" s="84">
        <f t="shared" si="5"/>
        <v>35.61576354679802</v>
      </c>
      <c r="L58" s="212" t="e">
        <f t="shared" si="6"/>
        <v>#DIV/0!</v>
      </c>
      <c r="M58" s="87"/>
      <c r="N58" s="87"/>
      <c r="O58" s="87"/>
    </row>
    <row r="59" spans="1:15" s="102" customFormat="1" ht="15" hidden="1">
      <c r="A59" s="185" t="s">
        <v>74</v>
      </c>
      <c r="B59" s="83">
        <v>89.7</v>
      </c>
      <c r="C59" s="80"/>
      <c r="D59" s="84">
        <f t="shared" si="0"/>
        <v>0</v>
      </c>
      <c r="E59" s="80"/>
      <c r="F59" s="88">
        <f t="shared" si="1"/>
        <v>0</v>
      </c>
      <c r="G59" s="80"/>
      <c r="H59" s="80"/>
      <c r="I59" s="84">
        <f t="shared" si="2"/>
        <v>0</v>
      </c>
      <c r="J59" s="107" t="e">
        <f t="shared" si="4"/>
        <v>#DIV/0!</v>
      </c>
      <c r="K59" s="84" t="e">
        <f t="shared" si="5"/>
        <v>#DIV/0!</v>
      </c>
      <c r="L59" s="212" t="e">
        <f t="shared" si="6"/>
        <v>#DIV/0!</v>
      </c>
      <c r="M59" s="87"/>
      <c r="N59" s="87"/>
      <c r="O59" s="87"/>
    </row>
    <row r="60" spans="1:15" s="102" customFormat="1" ht="15" hidden="1">
      <c r="A60" s="185" t="s">
        <v>35</v>
      </c>
      <c r="B60" s="83">
        <v>145.5</v>
      </c>
      <c r="C60" s="80"/>
      <c r="D60" s="84">
        <f t="shared" si="0"/>
        <v>0</v>
      </c>
      <c r="E60" s="80">
        <v>5.8</v>
      </c>
      <c r="F60" s="88">
        <f t="shared" si="1"/>
        <v>-5.8</v>
      </c>
      <c r="G60" s="80"/>
      <c r="H60" s="80">
        <v>16.2</v>
      </c>
      <c r="I60" s="84">
        <f t="shared" si="2"/>
        <v>-16.2</v>
      </c>
      <c r="J60" s="107" t="e">
        <f t="shared" si="4"/>
        <v>#DIV/0!</v>
      </c>
      <c r="K60" s="84">
        <f t="shared" si="5"/>
        <v>27.93103448275862</v>
      </c>
      <c r="L60" s="212" t="e">
        <f t="shared" si="6"/>
        <v>#DIV/0!</v>
      </c>
      <c r="M60" s="87"/>
      <c r="N60" s="87"/>
      <c r="O60" s="87"/>
    </row>
    <row r="61" spans="1:15" s="102" customFormat="1" ht="15" hidden="1">
      <c r="A61" s="185" t="s">
        <v>94</v>
      </c>
      <c r="B61" s="83">
        <v>102.4</v>
      </c>
      <c r="C61" s="80"/>
      <c r="D61" s="84">
        <f t="shared" si="0"/>
        <v>0</v>
      </c>
      <c r="E61" s="80">
        <v>0</v>
      </c>
      <c r="F61" s="88">
        <f>C61-E61</f>
        <v>0</v>
      </c>
      <c r="G61" s="80"/>
      <c r="H61" s="80">
        <v>0</v>
      </c>
      <c r="I61" s="84">
        <f>G61-H61</f>
        <v>0</v>
      </c>
      <c r="J61" s="107" t="e">
        <f t="shared" si="4"/>
        <v>#DIV/0!</v>
      </c>
      <c r="K61" s="84" t="e">
        <f>H61/E61*10</f>
        <v>#DIV/0!</v>
      </c>
      <c r="L61" s="212" t="e">
        <f>J61-K61</f>
        <v>#DIV/0!</v>
      </c>
      <c r="M61" s="87"/>
      <c r="N61" s="87"/>
      <c r="O61" s="87"/>
    </row>
    <row r="62" spans="1:15" s="102" customFormat="1" ht="15" hidden="1">
      <c r="A62" s="185" t="s">
        <v>36</v>
      </c>
      <c r="B62" s="83">
        <v>79</v>
      </c>
      <c r="C62" s="80"/>
      <c r="D62" s="84">
        <f t="shared" si="0"/>
        <v>0</v>
      </c>
      <c r="E62" s="80">
        <v>0</v>
      </c>
      <c r="F62" s="88">
        <f t="shared" si="1"/>
        <v>0</v>
      </c>
      <c r="G62" s="80"/>
      <c r="H62" s="80">
        <v>0</v>
      </c>
      <c r="I62" s="84">
        <f t="shared" si="2"/>
        <v>0</v>
      </c>
      <c r="J62" s="107" t="e">
        <f t="shared" si="4"/>
        <v>#DIV/0!</v>
      </c>
      <c r="K62" s="84" t="e">
        <f t="shared" si="5"/>
        <v>#DIV/0!</v>
      </c>
      <c r="L62" s="212" t="e">
        <f t="shared" si="6"/>
        <v>#DIV/0!</v>
      </c>
      <c r="M62" s="87"/>
      <c r="N62" s="87"/>
      <c r="O62" s="87"/>
    </row>
    <row r="63" spans="1:15" s="102" customFormat="1" ht="15" hidden="1">
      <c r="A63" s="185" t="s">
        <v>75</v>
      </c>
      <c r="B63" s="83">
        <v>290.3</v>
      </c>
      <c r="C63" s="80"/>
      <c r="D63" s="84">
        <f t="shared" si="0"/>
        <v>0</v>
      </c>
      <c r="E63" s="80">
        <v>14.5</v>
      </c>
      <c r="F63" s="88">
        <f t="shared" si="1"/>
        <v>-14.5</v>
      </c>
      <c r="G63" s="80"/>
      <c r="H63" s="80">
        <v>37.1</v>
      </c>
      <c r="I63" s="84">
        <f t="shared" si="2"/>
        <v>-37.1</v>
      </c>
      <c r="J63" s="107" t="e">
        <f t="shared" si="4"/>
        <v>#DIV/0!</v>
      </c>
      <c r="K63" s="84">
        <f t="shared" si="5"/>
        <v>25.586206896551722</v>
      </c>
      <c r="L63" s="212" t="e">
        <f t="shared" si="6"/>
        <v>#DIV/0!</v>
      </c>
      <c r="M63" s="87"/>
      <c r="N63" s="87"/>
      <c r="O63" s="87"/>
    </row>
    <row r="64" spans="1:15" s="102" customFormat="1" ht="15" hidden="1">
      <c r="A64" s="185" t="s">
        <v>37</v>
      </c>
      <c r="B64" s="83">
        <v>1777.9</v>
      </c>
      <c r="C64" s="80"/>
      <c r="D64" s="84">
        <f t="shared" si="0"/>
        <v>0</v>
      </c>
      <c r="E64" s="80">
        <v>98.8</v>
      </c>
      <c r="F64" s="189">
        <f t="shared" si="1"/>
        <v>-98.8</v>
      </c>
      <c r="G64" s="80"/>
      <c r="H64" s="80">
        <v>239.6</v>
      </c>
      <c r="I64" s="84">
        <f t="shared" si="2"/>
        <v>-239.6</v>
      </c>
      <c r="J64" s="80" t="e">
        <f t="shared" si="4"/>
        <v>#DIV/0!</v>
      </c>
      <c r="K64" s="84">
        <f t="shared" si="5"/>
        <v>24.251012145748987</v>
      </c>
      <c r="L64" s="212" t="e">
        <f t="shared" si="6"/>
        <v>#DIV/0!</v>
      </c>
      <c r="M64" s="87"/>
      <c r="N64" s="87"/>
      <c r="O64" s="87"/>
    </row>
    <row r="65" spans="1:15" s="102" customFormat="1" ht="15" hidden="1">
      <c r="A65" s="185" t="s">
        <v>38</v>
      </c>
      <c r="B65" s="83">
        <v>444.40000000000003</v>
      </c>
      <c r="C65" s="80"/>
      <c r="D65" s="84">
        <f t="shared" si="0"/>
        <v>0</v>
      </c>
      <c r="E65" s="80">
        <v>9.2</v>
      </c>
      <c r="F65" s="88">
        <f t="shared" si="1"/>
        <v>-9.2</v>
      </c>
      <c r="G65" s="80"/>
      <c r="H65" s="80">
        <v>33</v>
      </c>
      <c r="I65" s="84">
        <f t="shared" si="2"/>
        <v>-33</v>
      </c>
      <c r="J65" s="80" t="e">
        <f t="shared" si="4"/>
        <v>#DIV/0!</v>
      </c>
      <c r="K65" s="84">
        <f t="shared" si="5"/>
        <v>35.86956521739131</v>
      </c>
      <c r="L65" s="212" t="e">
        <f t="shared" si="6"/>
        <v>#DIV/0!</v>
      </c>
      <c r="M65" s="87"/>
      <c r="N65" s="87"/>
      <c r="O65" s="87"/>
    </row>
    <row r="66" spans="1:15" s="102" customFormat="1" ht="15" hidden="1">
      <c r="A66" s="82" t="s">
        <v>39</v>
      </c>
      <c r="B66" s="83">
        <v>511.7</v>
      </c>
      <c r="C66" s="80"/>
      <c r="D66" s="84">
        <f t="shared" si="0"/>
        <v>0</v>
      </c>
      <c r="E66" s="80">
        <v>129.4</v>
      </c>
      <c r="F66" s="88">
        <f t="shared" si="1"/>
        <v>-129.4</v>
      </c>
      <c r="G66" s="80"/>
      <c r="H66" s="80">
        <v>376.8</v>
      </c>
      <c r="I66" s="84">
        <f t="shared" si="2"/>
        <v>-376.8</v>
      </c>
      <c r="J66" s="80" t="e">
        <f t="shared" si="4"/>
        <v>#DIV/0!</v>
      </c>
      <c r="K66" s="84">
        <f t="shared" si="5"/>
        <v>29.11901081916538</v>
      </c>
      <c r="L66" s="212" t="e">
        <f t="shared" si="6"/>
        <v>#DIV/0!</v>
      </c>
      <c r="M66" s="87"/>
      <c r="N66" s="87"/>
      <c r="O66" s="87"/>
    </row>
    <row r="67" spans="1:15" s="102" customFormat="1" ht="15">
      <c r="A67" s="89" t="s">
        <v>40</v>
      </c>
      <c r="B67" s="90">
        <v>1310.1</v>
      </c>
      <c r="C67" s="91">
        <v>49.3</v>
      </c>
      <c r="D67" s="246">
        <f t="shared" si="0"/>
        <v>3.763071521257919</v>
      </c>
      <c r="E67" s="91">
        <v>432.1</v>
      </c>
      <c r="F67" s="104">
        <f t="shared" si="1"/>
        <v>-382.8</v>
      </c>
      <c r="G67" s="91">
        <v>134.6</v>
      </c>
      <c r="H67" s="91">
        <v>1190.5</v>
      </c>
      <c r="I67" s="91">
        <f t="shared" si="2"/>
        <v>-1055.9</v>
      </c>
      <c r="J67" s="104">
        <f t="shared" si="4"/>
        <v>27.302231237322516</v>
      </c>
      <c r="K67" s="91">
        <f t="shared" si="5"/>
        <v>27.551492710020828</v>
      </c>
      <c r="L67" s="213">
        <f t="shared" si="6"/>
        <v>-0.24926147269831134</v>
      </c>
      <c r="M67" s="87"/>
      <c r="N67" s="87"/>
      <c r="O67" s="87"/>
    </row>
    <row r="68" spans="1:15" s="102" customFormat="1" ht="15" hidden="1">
      <c r="A68" s="191" t="s">
        <v>41</v>
      </c>
      <c r="B68" s="192">
        <v>355.17600000000004</v>
      </c>
      <c r="C68" s="193"/>
      <c r="D68" s="194">
        <f t="shared" si="7"/>
        <v>0</v>
      </c>
      <c r="E68" s="195">
        <v>59.472</v>
      </c>
      <c r="F68" s="196">
        <f t="shared" si="1"/>
        <v>-59.472</v>
      </c>
      <c r="G68" s="193"/>
      <c r="H68" s="195">
        <v>189.084</v>
      </c>
      <c r="I68" s="197">
        <f t="shared" si="2"/>
        <v>-189.084</v>
      </c>
      <c r="J68" s="192" t="e">
        <f t="shared" si="4"/>
        <v>#DIV/0!</v>
      </c>
      <c r="K68" s="194">
        <f t="shared" si="5"/>
        <v>31.793785310734464</v>
      </c>
      <c r="L68" s="197" t="e">
        <f t="shared" si="6"/>
        <v>#DIV/0!</v>
      </c>
      <c r="M68" s="87"/>
      <c r="N68" s="87"/>
      <c r="O68" s="87"/>
    </row>
    <row r="69" spans="1:15" s="100" customFormat="1" ht="15" hidden="1">
      <c r="A69" s="198" t="s">
        <v>76</v>
      </c>
      <c r="B69" s="199">
        <v>2376.2000000000003</v>
      </c>
      <c r="C69" s="200">
        <f>SUM(C70:C75)-C73-C74</f>
        <v>0</v>
      </c>
      <c r="D69" s="106">
        <f t="shared" si="7"/>
        <v>0</v>
      </c>
      <c r="E69" s="109">
        <f>SUM(E70:E75)-E73-E74</f>
        <v>0</v>
      </c>
      <c r="F69" s="201">
        <f t="shared" si="1"/>
        <v>0</v>
      </c>
      <c r="G69" s="200">
        <f>SUM(G70:G75)-G73-G74</f>
        <v>0</v>
      </c>
      <c r="H69" s="109">
        <f>SUM(H70:H75)-H73-H74</f>
        <v>0</v>
      </c>
      <c r="I69" s="202">
        <f t="shared" si="2"/>
        <v>0</v>
      </c>
      <c r="J69" s="199" t="e">
        <f t="shared" si="4"/>
        <v>#DIV/0!</v>
      </c>
      <c r="K69" s="83" t="e">
        <f t="shared" si="5"/>
        <v>#DIV/0!</v>
      </c>
      <c r="L69" s="203" t="e">
        <f t="shared" si="6"/>
        <v>#DIV/0!</v>
      </c>
      <c r="M69" s="122"/>
      <c r="N69" s="122"/>
      <c r="O69" s="122"/>
    </row>
    <row r="70" spans="1:15" s="102" customFormat="1" ht="15" hidden="1">
      <c r="A70" s="153" t="s">
        <v>77</v>
      </c>
      <c r="B70" s="154">
        <v>873.4000000000001</v>
      </c>
      <c r="C70" s="155"/>
      <c r="D70" s="83">
        <f t="shared" si="7"/>
        <v>0</v>
      </c>
      <c r="E70" s="80"/>
      <c r="F70" s="204">
        <f t="shared" si="1"/>
        <v>0</v>
      </c>
      <c r="G70" s="155"/>
      <c r="H70" s="80"/>
      <c r="I70" s="188">
        <f t="shared" si="2"/>
        <v>0</v>
      </c>
      <c r="J70" s="154" t="e">
        <f t="shared" si="4"/>
        <v>#DIV/0!</v>
      </c>
      <c r="K70" s="83" t="e">
        <f t="shared" si="5"/>
        <v>#DIV/0!</v>
      </c>
      <c r="L70" s="188" t="e">
        <f t="shared" si="6"/>
        <v>#DIV/0!</v>
      </c>
      <c r="M70" s="87"/>
      <c r="N70" s="87"/>
      <c r="O70" s="87"/>
    </row>
    <row r="71" spans="1:15" s="102" customFormat="1" ht="15" hidden="1">
      <c r="A71" s="153" t="s">
        <v>42</v>
      </c>
      <c r="B71" s="154">
        <v>153.20000000000002</v>
      </c>
      <c r="C71" s="155"/>
      <c r="D71" s="83">
        <f t="shared" si="7"/>
        <v>0</v>
      </c>
      <c r="E71" s="80"/>
      <c r="F71" s="204">
        <f t="shared" si="1"/>
        <v>0</v>
      </c>
      <c r="G71" s="155"/>
      <c r="H71" s="80"/>
      <c r="I71" s="188">
        <f aca="true" t="shared" si="8" ref="I71:I103">G71-H71</f>
        <v>0</v>
      </c>
      <c r="J71" s="154" t="e">
        <f t="shared" si="4"/>
        <v>#DIV/0!</v>
      </c>
      <c r="K71" s="83" t="e">
        <f t="shared" si="5"/>
        <v>#DIV/0!</v>
      </c>
      <c r="L71" s="188" t="e">
        <f t="shared" si="6"/>
        <v>#DIV/0!</v>
      </c>
      <c r="M71" s="87"/>
      <c r="N71" s="87"/>
      <c r="O71" s="87"/>
    </row>
    <row r="72" spans="1:15" s="102" customFormat="1" ht="15" hidden="1">
      <c r="A72" s="153" t="s">
        <v>43</v>
      </c>
      <c r="B72" s="154">
        <v>416.3</v>
      </c>
      <c r="C72" s="155"/>
      <c r="D72" s="83">
        <f t="shared" si="7"/>
        <v>0</v>
      </c>
      <c r="E72" s="80"/>
      <c r="F72" s="204">
        <f aca="true" t="shared" si="9" ref="F72:F103">C72-E72</f>
        <v>0</v>
      </c>
      <c r="G72" s="155"/>
      <c r="H72" s="80"/>
      <c r="I72" s="188">
        <f t="shared" si="8"/>
        <v>0</v>
      </c>
      <c r="J72" s="154" t="e">
        <f t="shared" si="4"/>
        <v>#DIV/0!</v>
      </c>
      <c r="K72" s="83" t="e">
        <f t="shared" si="5"/>
        <v>#DIV/0!</v>
      </c>
      <c r="L72" s="188" t="e">
        <f t="shared" si="6"/>
        <v>#DIV/0!</v>
      </c>
      <c r="M72" s="87"/>
      <c r="N72" s="87"/>
      <c r="O72" s="87"/>
    </row>
    <row r="73" spans="1:15" s="102" customFormat="1" ht="15" hidden="1">
      <c r="A73" s="153" t="s">
        <v>78</v>
      </c>
      <c r="B73" s="154">
        <v>0</v>
      </c>
      <c r="C73" s="155"/>
      <c r="D73" s="83" t="e">
        <f t="shared" si="7"/>
        <v>#DIV/0!</v>
      </c>
      <c r="E73" s="80"/>
      <c r="F73" s="204">
        <f t="shared" si="9"/>
        <v>0</v>
      </c>
      <c r="G73" s="155"/>
      <c r="H73" s="80"/>
      <c r="I73" s="188">
        <f t="shared" si="8"/>
        <v>0</v>
      </c>
      <c r="J73" s="154" t="e">
        <f t="shared" si="4"/>
        <v>#DIV/0!</v>
      </c>
      <c r="K73" s="83" t="e">
        <f t="shared" si="5"/>
        <v>#DIV/0!</v>
      </c>
      <c r="L73" s="188" t="e">
        <f t="shared" si="6"/>
        <v>#DIV/0!</v>
      </c>
      <c r="M73" s="87"/>
      <c r="N73" s="87"/>
      <c r="O73" s="87"/>
    </row>
    <row r="74" spans="1:15" s="102" customFormat="1" ht="15" hidden="1">
      <c r="A74" s="153" t="s">
        <v>79</v>
      </c>
      <c r="B74" s="154">
        <v>0</v>
      </c>
      <c r="C74" s="155"/>
      <c r="D74" s="83" t="e">
        <f t="shared" si="7"/>
        <v>#DIV/0!</v>
      </c>
      <c r="E74" s="80"/>
      <c r="F74" s="204">
        <f t="shared" si="9"/>
        <v>0</v>
      </c>
      <c r="G74" s="155"/>
      <c r="H74" s="80"/>
      <c r="I74" s="188">
        <f t="shared" si="8"/>
        <v>0</v>
      </c>
      <c r="J74" s="154" t="e">
        <f t="shared" si="4"/>
        <v>#DIV/0!</v>
      </c>
      <c r="K74" s="83" t="e">
        <f t="shared" si="5"/>
        <v>#DIV/0!</v>
      </c>
      <c r="L74" s="188" t="e">
        <f t="shared" si="6"/>
        <v>#DIV/0!</v>
      </c>
      <c r="M74" s="87"/>
      <c r="N74" s="87"/>
      <c r="O74" s="87"/>
    </row>
    <row r="75" spans="1:15" s="102" customFormat="1" ht="15" hidden="1">
      <c r="A75" s="153" t="s">
        <v>44</v>
      </c>
      <c r="B75" s="154">
        <v>933.3000000000001</v>
      </c>
      <c r="C75" s="155"/>
      <c r="D75" s="83">
        <f t="shared" si="7"/>
        <v>0</v>
      </c>
      <c r="E75" s="80"/>
      <c r="F75" s="204">
        <f t="shared" si="9"/>
        <v>0</v>
      </c>
      <c r="G75" s="155"/>
      <c r="H75" s="80"/>
      <c r="I75" s="188">
        <f t="shared" si="8"/>
        <v>0</v>
      </c>
      <c r="J75" s="154" t="e">
        <f t="shared" si="4"/>
        <v>#DIV/0!</v>
      </c>
      <c r="K75" s="83" t="e">
        <f t="shared" si="5"/>
        <v>#DIV/0!</v>
      </c>
      <c r="L75" s="188" t="e">
        <f t="shared" si="6"/>
        <v>#DIV/0!</v>
      </c>
      <c r="M75" s="87"/>
      <c r="N75" s="87"/>
      <c r="O75" s="87"/>
    </row>
    <row r="76" spans="1:15" s="100" customFormat="1" ht="15" hidden="1">
      <c r="A76" s="198" t="s">
        <v>45</v>
      </c>
      <c r="B76" s="199">
        <v>6342.6320000000005</v>
      </c>
      <c r="C76" s="200">
        <f>SUM(C77:C92)-C83-C84-C92</f>
        <v>0</v>
      </c>
      <c r="D76" s="106">
        <f t="shared" si="7"/>
        <v>0</v>
      </c>
      <c r="E76" s="109">
        <f>SUM(E77:E92)-E83-E84-E92</f>
        <v>0</v>
      </c>
      <c r="F76" s="201">
        <f t="shared" si="9"/>
        <v>0</v>
      </c>
      <c r="G76" s="200">
        <f>SUM(G77:G92)-G83-G84-G92</f>
        <v>0</v>
      </c>
      <c r="H76" s="109">
        <f>SUM(H77:H92)-H83-H84-H92</f>
        <v>0</v>
      </c>
      <c r="I76" s="202">
        <f t="shared" si="8"/>
        <v>0</v>
      </c>
      <c r="J76" s="199" t="e">
        <f t="shared" si="4"/>
        <v>#DIV/0!</v>
      </c>
      <c r="K76" s="83" t="e">
        <f t="shared" si="5"/>
        <v>#DIV/0!</v>
      </c>
      <c r="L76" s="203" t="e">
        <f t="shared" si="6"/>
        <v>#DIV/0!</v>
      </c>
      <c r="M76" s="122"/>
      <c r="N76" s="122"/>
      <c r="O76" s="122"/>
    </row>
    <row r="77" spans="1:15" s="102" customFormat="1" ht="15" hidden="1">
      <c r="A77" s="153" t="s">
        <v>80</v>
      </c>
      <c r="B77" s="154">
        <v>0.832</v>
      </c>
      <c r="C77" s="155"/>
      <c r="D77" s="83">
        <f t="shared" si="7"/>
        <v>0</v>
      </c>
      <c r="E77" s="80"/>
      <c r="F77" s="204">
        <f t="shared" si="9"/>
        <v>0</v>
      </c>
      <c r="G77" s="155"/>
      <c r="H77" s="80"/>
      <c r="I77" s="188">
        <f t="shared" si="8"/>
        <v>0</v>
      </c>
      <c r="J77" s="154" t="e">
        <f t="shared" si="4"/>
        <v>#DIV/0!</v>
      </c>
      <c r="K77" s="83" t="e">
        <f t="shared" si="5"/>
        <v>#DIV/0!</v>
      </c>
      <c r="L77" s="188" t="e">
        <f t="shared" si="6"/>
        <v>#DIV/0!</v>
      </c>
      <c r="M77" s="87"/>
      <c r="N77" s="87"/>
      <c r="O77" s="87"/>
    </row>
    <row r="78" spans="1:15" s="102" customFormat="1" ht="15" hidden="1">
      <c r="A78" s="153" t="s">
        <v>81</v>
      </c>
      <c r="B78" s="154">
        <v>36.7</v>
      </c>
      <c r="C78" s="155"/>
      <c r="D78" s="83">
        <f t="shared" si="7"/>
        <v>0</v>
      </c>
      <c r="E78" s="80"/>
      <c r="F78" s="204">
        <f t="shared" si="9"/>
        <v>0</v>
      </c>
      <c r="G78" s="155"/>
      <c r="H78" s="80"/>
      <c r="I78" s="188">
        <f t="shared" si="8"/>
        <v>0</v>
      </c>
      <c r="J78" s="154" t="e">
        <f t="shared" si="4"/>
        <v>#DIV/0!</v>
      </c>
      <c r="K78" s="83" t="e">
        <f t="shared" si="5"/>
        <v>#DIV/0!</v>
      </c>
      <c r="L78" s="188" t="e">
        <f t="shared" si="6"/>
        <v>#DIV/0!</v>
      </c>
      <c r="M78" s="87"/>
      <c r="N78" s="87"/>
      <c r="O78" s="87"/>
    </row>
    <row r="79" spans="1:15" s="102" customFormat="1" ht="15" hidden="1">
      <c r="A79" s="153" t="s">
        <v>82</v>
      </c>
      <c r="B79" s="154">
        <v>4.1</v>
      </c>
      <c r="C79" s="155"/>
      <c r="D79" s="83">
        <f t="shared" si="7"/>
        <v>0</v>
      </c>
      <c r="E79" s="80"/>
      <c r="F79" s="204">
        <f t="shared" si="9"/>
        <v>0</v>
      </c>
      <c r="G79" s="155"/>
      <c r="H79" s="80"/>
      <c r="I79" s="188">
        <f t="shared" si="8"/>
        <v>0</v>
      </c>
      <c r="J79" s="154" t="e">
        <f t="shared" si="4"/>
        <v>#DIV/0!</v>
      </c>
      <c r="K79" s="83" t="e">
        <f t="shared" si="5"/>
        <v>#DIV/0!</v>
      </c>
      <c r="L79" s="188" t="e">
        <f t="shared" si="6"/>
        <v>#DIV/0!</v>
      </c>
      <c r="M79" s="87"/>
      <c r="N79" s="87"/>
      <c r="O79" s="87"/>
    </row>
    <row r="80" spans="1:15" s="102" customFormat="1" ht="15" hidden="1">
      <c r="A80" s="153" t="s">
        <v>83</v>
      </c>
      <c r="B80" s="154">
        <v>45.6</v>
      </c>
      <c r="C80" s="155"/>
      <c r="D80" s="83">
        <f t="shared" si="7"/>
        <v>0</v>
      </c>
      <c r="E80" s="80"/>
      <c r="F80" s="204">
        <f t="shared" si="9"/>
        <v>0</v>
      </c>
      <c r="G80" s="155"/>
      <c r="H80" s="80"/>
      <c r="I80" s="188">
        <f t="shared" si="8"/>
        <v>0</v>
      </c>
      <c r="J80" s="154" t="e">
        <f t="shared" si="4"/>
        <v>#DIV/0!</v>
      </c>
      <c r="K80" s="83" t="e">
        <f t="shared" si="5"/>
        <v>#DIV/0!</v>
      </c>
      <c r="L80" s="188" t="e">
        <f t="shared" si="6"/>
        <v>#DIV/0!</v>
      </c>
      <c r="M80" s="87"/>
      <c r="N80" s="87"/>
      <c r="O80" s="87"/>
    </row>
    <row r="81" spans="1:15" s="102" customFormat="1" ht="15" hidden="1">
      <c r="A81" s="153" t="s">
        <v>46</v>
      </c>
      <c r="B81" s="154">
        <v>2151.3</v>
      </c>
      <c r="C81" s="155"/>
      <c r="D81" s="83">
        <f t="shared" si="7"/>
        <v>0</v>
      </c>
      <c r="E81" s="80"/>
      <c r="F81" s="204">
        <f t="shared" si="9"/>
        <v>0</v>
      </c>
      <c r="G81" s="155"/>
      <c r="H81" s="80"/>
      <c r="I81" s="188">
        <f t="shared" si="8"/>
        <v>0</v>
      </c>
      <c r="J81" s="154" t="e">
        <f t="shared" si="4"/>
        <v>#DIV/0!</v>
      </c>
      <c r="K81" s="83" t="e">
        <f t="shared" si="5"/>
        <v>#DIV/0!</v>
      </c>
      <c r="L81" s="188" t="e">
        <f t="shared" si="6"/>
        <v>#DIV/0!</v>
      </c>
      <c r="M81" s="87"/>
      <c r="N81" s="87"/>
      <c r="O81" s="87"/>
    </row>
    <row r="82" spans="1:15" s="102" customFormat="1" ht="15" hidden="1">
      <c r="A82" s="153" t="s">
        <v>47</v>
      </c>
      <c r="B82" s="154">
        <v>704.3000000000001</v>
      </c>
      <c r="C82" s="155"/>
      <c r="D82" s="83">
        <f t="shared" si="7"/>
        <v>0</v>
      </c>
      <c r="E82" s="80"/>
      <c r="F82" s="204">
        <f t="shared" si="9"/>
        <v>0</v>
      </c>
      <c r="G82" s="155"/>
      <c r="H82" s="80"/>
      <c r="I82" s="188">
        <f t="shared" si="8"/>
        <v>0</v>
      </c>
      <c r="J82" s="154" t="e">
        <f t="shared" si="4"/>
        <v>#DIV/0!</v>
      </c>
      <c r="K82" s="83" t="e">
        <f t="shared" si="5"/>
        <v>#DIV/0!</v>
      </c>
      <c r="L82" s="188" t="e">
        <f t="shared" si="6"/>
        <v>#DIV/0!</v>
      </c>
      <c r="M82" s="87"/>
      <c r="N82" s="87"/>
      <c r="O82" s="87"/>
    </row>
    <row r="83" spans="1:15" s="102" customFormat="1" ht="15" hidden="1">
      <c r="A83" s="153" t="s">
        <v>84</v>
      </c>
      <c r="B83" s="154">
        <v>0</v>
      </c>
      <c r="C83" s="155"/>
      <c r="D83" s="83" t="e">
        <f t="shared" si="7"/>
        <v>#DIV/0!</v>
      </c>
      <c r="E83" s="80"/>
      <c r="F83" s="204">
        <f t="shared" si="9"/>
        <v>0</v>
      </c>
      <c r="G83" s="155"/>
      <c r="H83" s="80"/>
      <c r="I83" s="188">
        <f t="shared" si="8"/>
        <v>0</v>
      </c>
      <c r="J83" s="154" t="e">
        <f t="shared" si="4"/>
        <v>#DIV/0!</v>
      </c>
      <c r="K83" s="83" t="e">
        <f t="shared" si="5"/>
        <v>#DIV/0!</v>
      </c>
      <c r="L83" s="188" t="e">
        <f t="shared" si="6"/>
        <v>#DIV/0!</v>
      </c>
      <c r="M83" s="87"/>
      <c r="N83" s="87"/>
      <c r="O83" s="87"/>
    </row>
    <row r="84" spans="1:15" s="102" customFormat="1" ht="15" hidden="1">
      <c r="A84" s="153" t="s">
        <v>85</v>
      </c>
      <c r="B84" s="154">
        <v>0</v>
      </c>
      <c r="C84" s="155"/>
      <c r="D84" s="83" t="e">
        <f t="shared" si="7"/>
        <v>#DIV/0!</v>
      </c>
      <c r="E84" s="80"/>
      <c r="F84" s="204">
        <f t="shared" si="9"/>
        <v>0</v>
      </c>
      <c r="G84" s="155"/>
      <c r="H84" s="80"/>
      <c r="I84" s="188">
        <f t="shared" si="8"/>
        <v>0</v>
      </c>
      <c r="J84" s="154" t="e">
        <f t="shared" si="4"/>
        <v>#DIV/0!</v>
      </c>
      <c r="K84" s="83" t="e">
        <f t="shared" si="5"/>
        <v>#DIV/0!</v>
      </c>
      <c r="L84" s="188" t="e">
        <f t="shared" si="6"/>
        <v>#DIV/0!</v>
      </c>
      <c r="M84" s="87"/>
      <c r="N84" s="87"/>
      <c r="O84" s="87"/>
    </row>
    <row r="85" spans="1:15" s="102" customFormat="1" ht="15" hidden="1">
      <c r="A85" s="153" t="s">
        <v>48</v>
      </c>
      <c r="B85" s="154">
        <v>242.8</v>
      </c>
      <c r="C85" s="155"/>
      <c r="D85" s="83">
        <f t="shared" si="7"/>
        <v>0</v>
      </c>
      <c r="E85" s="80"/>
      <c r="F85" s="204">
        <f t="shared" si="9"/>
        <v>0</v>
      </c>
      <c r="G85" s="155"/>
      <c r="H85" s="80"/>
      <c r="I85" s="188">
        <f t="shared" si="8"/>
        <v>0</v>
      </c>
      <c r="J85" s="154" t="e">
        <f t="shared" si="4"/>
        <v>#DIV/0!</v>
      </c>
      <c r="K85" s="83" t="e">
        <f t="shared" si="5"/>
        <v>#DIV/0!</v>
      </c>
      <c r="L85" s="188" t="e">
        <f t="shared" si="6"/>
        <v>#DIV/0!</v>
      </c>
      <c r="M85" s="87"/>
      <c r="N85" s="87"/>
      <c r="O85" s="87"/>
    </row>
    <row r="86" spans="1:15" s="102" customFormat="1" ht="15" hidden="1">
      <c r="A86" s="153" t="s">
        <v>86</v>
      </c>
      <c r="B86" s="154">
        <v>0</v>
      </c>
      <c r="C86" s="155"/>
      <c r="D86" s="83" t="e">
        <f t="shared" si="7"/>
        <v>#DIV/0!</v>
      </c>
      <c r="E86" s="80"/>
      <c r="F86" s="204">
        <f t="shared" si="9"/>
        <v>0</v>
      </c>
      <c r="G86" s="155"/>
      <c r="H86" s="80"/>
      <c r="I86" s="188">
        <f t="shared" si="8"/>
        <v>0</v>
      </c>
      <c r="J86" s="154" t="e">
        <f t="shared" si="4"/>
        <v>#DIV/0!</v>
      </c>
      <c r="K86" s="83" t="e">
        <f t="shared" si="5"/>
        <v>#DIV/0!</v>
      </c>
      <c r="L86" s="188" t="e">
        <f t="shared" si="6"/>
        <v>#DIV/0!</v>
      </c>
      <c r="M86" s="87"/>
      <c r="N86" s="87"/>
      <c r="O86" s="87"/>
    </row>
    <row r="87" spans="1:15" s="102" customFormat="1" ht="15" hidden="1">
      <c r="A87" s="153" t="s">
        <v>49</v>
      </c>
      <c r="B87" s="154">
        <v>294.40000000000003</v>
      </c>
      <c r="C87" s="155"/>
      <c r="D87" s="83">
        <f t="shared" si="7"/>
        <v>0</v>
      </c>
      <c r="E87" s="80"/>
      <c r="F87" s="204">
        <f t="shared" si="9"/>
        <v>0</v>
      </c>
      <c r="G87" s="155"/>
      <c r="H87" s="80"/>
      <c r="I87" s="188">
        <f t="shared" si="8"/>
        <v>0</v>
      </c>
      <c r="J87" s="154" t="e">
        <f t="shared" si="4"/>
        <v>#DIV/0!</v>
      </c>
      <c r="K87" s="83" t="e">
        <f t="shared" si="5"/>
        <v>#DIV/0!</v>
      </c>
      <c r="L87" s="188" t="e">
        <f t="shared" si="6"/>
        <v>#DIV/0!</v>
      </c>
      <c r="M87" s="87"/>
      <c r="N87" s="87"/>
      <c r="O87" s="87"/>
    </row>
    <row r="88" spans="1:15" s="102" customFormat="1" ht="15" hidden="1">
      <c r="A88" s="153" t="s">
        <v>50</v>
      </c>
      <c r="B88" s="154">
        <v>1068.7</v>
      </c>
      <c r="C88" s="155"/>
      <c r="D88" s="83">
        <f t="shared" si="7"/>
        <v>0</v>
      </c>
      <c r="E88" s="80"/>
      <c r="F88" s="204">
        <f t="shared" si="9"/>
        <v>0</v>
      </c>
      <c r="G88" s="155"/>
      <c r="H88" s="80"/>
      <c r="I88" s="188">
        <f t="shared" si="8"/>
        <v>0</v>
      </c>
      <c r="J88" s="154" t="e">
        <f t="shared" si="4"/>
        <v>#DIV/0!</v>
      </c>
      <c r="K88" s="83" t="e">
        <f t="shared" si="5"/>
        <v>#DIV/0!</v>
      </c>
      <c r="L88" s="188" t="e">
        <f t="shared" si="6"/>
        <v>#DIV/0!</v>
      </c>
      <c r="M88" s="87"/>
      <c r="N88" s="87"/>
      <c r="O88" s="87"/>
    </row>
    <row r="89" spans="1:15" s="102" customFormat="1" ht="15" hidden="1">
      <c r="A89" s="153" t="s">
        <v>51</v>
      </c>
      <c r="B89" s="154">
        <v>1608.8999999999999</v>
      </c>
      <c r="C89" s="155"/>
      <c r="D89" s="83">
        <f t="shared" si="7"/>
        <v>0</v>
      </c>
      <c r="E89" s="80"/>
      <c r="F89" s="204">
        <f t="shared" si="9"/>
        <v>0</v>
      </c>
      <c r="G89" s="155"/>
      <c r="H89" s="80"/>
      <c r="I89" s="188">
        <f t="shared" si="8"/>
        <v>0</v>
      </c>
      <c r="J89" s="154" t="e">
        <f t="shared" si="4"/>
        <v>#DIV/0!</v>
      </c>
      <c r="K89" s="83" t="e">
        <f t="shared" si="5"/>
        <v>#DIV/0!</v>
      </c>
      <c r="L89" s="188" t="e">
        <f t="shared" si="6"/>
        <v>#DIV/0!</v>
      </c>
      <c r="M89" s="87"/>
      <c r="N89" s="87"/>
      <c r="O89" s="87"/>
    </row>
    <row r="90" spans="1:15" s="102" customFormat="1" ht="15" hidden="1">
      <c r="A90" s="156" t="s">
        <v>52</v>
      </c>
      <c r="B90" s="154">
        <v>115</v>
      </c>
      <c r="C90" s="155"/>
      <c r="D90" s="83">
        <f t="shared" si="7"/>
        <v>0</v>
      </c>
      <c r="E90" s="80"/>
      <c r="F90" s="204">
        <f t="shared" si="9"/>
        <v>0</v>
      </c>
      <c r="G90" s="155"/>
      <c r="H90" s="80"/>
      <c r="I90" s="188">
        <f t="shared" si="8"/>
        <v>0</v>
      </c>
      <c r="J90" s="154" t="e">
        <f t="shared" si="4"/>
        <v>#DIV/0!</v>
      </c>
      <c r="K90" s="83" t="e">
        <f t="shared" si="5"/>
        <v>#DIV/0!</v>
      </c>
      <c r="L90" s="188" t="e">
        <f t="shared" si="6"/>
        <v>#DIV/0!</v>
      </c>
      <c r="M90" s="87"/>
      <c r="N90" s="87"/>
      <c r="O90" s="87"/>
    </row>
    <row r="91" spans="1:15" s="102" customFormat="1" ht="15" hidden="1">
      <c r="A91" s="153" t="s">
        <v>97</v>
      </c>
      <c r="B91" s="154">
        <v>70</v>
      </c>
      <c r="C91" s="155"/>
      <c r="D91" s="83">
        <f t="shared" si="7"/>
        <v>0</v>
      </c>
      <c r="E91" s="80"/>
      <c r="F91" s="204">
        <f t="shared" si="9"/>
        <v>0</v>
      </c>
      <c r="G91" s="155"/>
      <c r="H91" s="80"/>
      <c r="I91" s="188">
        <f t="shared" si="8"/>
        <v>0</v>
      </c>
      <c r="J91" s="154" t="e">
        <f t="shared" si="4"/>
        <v>#DIV/0!</v>
      </c>
      <c r="K91" s="83" t="e">
        <f t="shared" si="5"/>
        <v>#DIV/0!</v>
      </c>
      <c r="L91" s="188" t="e">
        <f t="shared" si="6"/>
        <v>#DIV/0!</v>
      </c>
      <c r="M91" s="87"/>
      <c r="N91" s="87"/>
      <c r="O91" s="87"/>
    </row>
    <row r="92" spans="1:15" s="102" customFormat="1" ht="15" hidden="1">
      <c r="A92" s="153" t="s">
        <v>87</v>
      </c>
      <c r="B92" s="154">
        <v>0</v>
      </c>
      <c r="C92" s="155"/>
      <c r="D92" s="83" t="e">
        <f t="shared" si="7"/>
        <v>#DIV/0!</v>
      </c>
      <c r="E92" s="80"/>
      <c r="F92" s="201">
        <f t="shared" si="9"/>
        <v>0</v>
      </c>
      <c r="G92" s="155"/>
      <c r="H92" s="80"/>
      <c r="I92" s="188">
        <f t="shared" si="8"/>
        <v>0</v>
      </c>
      <c r="J92" s="154" t="e">
        <f t="shared" si="4"/>
        <v>#DIV/0!</v>
      </c>
      <c r="K92" s="83" t="e">
        <f t="shared" si="5"/>
        <v>#DIV/0!</v>
      </c>
      <c r="L92" s="188" t="e">
        <f t="shared" si="6"/>
        <v>#DIV/0!</v>
      </c>
      <c r="M92" s="87"/>
      <c r="N92" s="87"/>
      <c r="O92" s="87"/>
    </row>
    <row r="93" spans="1:15" s="100" customFormat="1" ht="15" hidden="1">
      <c r="A93" s="198" t="s">
        <v>53</v>
      </c>
      <c r="B93" s="199">
        <v>140.2</v>
      </c>
      <c r="C93" s="200">
        <f>SUM(C94:C103)-C99</f>
        <v>0</v>
      </c>
      <c r="D93" s="106">
        <f t="shared" si="7"/>
        <v>0</v>
      </c>
      <c r="E93" s="109">
        <f>SUM(E94:E103)-E99</f>
        <v>0</v>
      </c>
      <c r="F93" s="201">
        <f t="shared" si="9"/>
        <v>0</v>
      </c>
      <c r="G93" s="200">
        <f>SUM(G94:G103)-G99</f>
        <v>0</v>
      </c>
      <c r="H93" s="109">
        <f>SUM(H94:H103)-H99</f>
        <v>0</v>
      </c>
      <c r="I93" s="202">
        <f t="shared" si="8"/>
        <v>0</v>
      </c>
      <c r="J93" s="199" t="e">
        <f t="shared" si="4"/>
        <v>#DIV/0!</v>
      </c>
      <c r="K93" s="83" t="e">
        <f t="shared" si="5"/>
        <v>#DIV/0!</v>
      </c>
      <c r="L93" s="202" t="e">
        <f t="shared" si="6"/>
        <v>#DIV/0!</v>
      </c>
      <c r="M93" s="122"/>
      <c r="N93" s="122"/>
      <c r="O93" s="122"/>
    </row>
    <row r="94" spans="1:15" s="102" customFormat="1" ht="15" hidden="1">
      <c r="A94" s="153" t="s">
        <v>88</v>
      </c>
      <c r="B94" s="154">
        <v>2.1</v>
      </c>
      <c r="C94" s="155"/>
      <c r="D94" s="83">
        <f t="shared" si="7"/>
        <v>0</v>
      </c>
      <c r="E94" s="80"/>
      <c r="F94" s="204">
        <f t="shared" si="9"/>
        <v>0</v>
      </c>
      <c r="G94" s="155"/>
      <c r="H94" s="80"/>
      <c r="I94" s="188">
        <f t="shared" si="8"/>
        <v>0</v>
      </c>
      <c r="J94" s="154" t="e">
        <f t="shared" si="4"/>
        <v>#DIV/0!</v>
      </c>
      <c r="K94" s="83" t="e">
        <f t="shared" si="5"/>
        <v>#DIV/0!</v>
      </c>
      <c r="L94" s="188" t="e">
        <f t="shared" si="6"/>
        <v>#DIV/0!</v>
      </c>
      <c r="M94" s="87"/>
      <c r="N94" s="87"/>
      <c r="O94" s="87"/>
    </row>
    <row r="95" spans="1:15" s="102" customFormat="1" ht="15" hidden="1">
      <c r="A95" s="153" t="s">
        <v>54</v>
      </c>
      <c r="B95" s="154">
        <v>21.3</v>
      </c>
      <c r="C95" s="155"/>
      <c r="D95" s="83">
        <f t="shared" si="7"/>
        <v>0</v>
      </c>
      <c r="E95" s="80"/>
      <c r="F95" s="204">
        <f t="shared" si="9"/>
        <v>0</v>
      </c>
      <c r="G95" s="155"/>
      <c r="H95" s="80"/>
      <c r="I95" s="188">
        <f t="shared" si="8"/>
        <v>0</v>
      </c>
      <c r="J95" s="154" t="e">
        <f t="shared" si="4"/>
        <v>#DIV/0!</v>
      </c>
      <c r="K95" s="83" t="e">
        <f t="shared" si="5"/>
        <v>#DIV/0!</v>
      </c>
      <c r="L95" s="188" t="e">
        <f t="shared" si="6"/>
        <v>#DIV/0!</v>
      </c>
      <c r="M95" s="87"/>
      <c r="N95" s="87"/>
      <c r="O95" s="87"/>
    </row>
    <row r="96" spans="1:15" s="102" customFormat="1" ht="15" hidden="1">
      <c r="A96" s="153" t="s">
        <v>55</v>
      </c>
      <c r="B96" s="154">
        <v>1.8</v>
      </c>
      <c r="C96" s="155"/>
      <c r="D96" s="83">
        <f t="shared" si="7"/>
        <v>0</v>
      </c>
      <c r="E96" s="80"/>
      <c r="F96" s="204">
        <f t="shared" si="9"/>
        <v>0</v>
      </c>
      <c r="G96" s="155"/>
      <c r="H96" s="80"/>
      <c r="I96" s="188">
        <f t="shared" si="8"/>
        <v>0</v>
      </c>
      <c r="J96" s="154" t="e">
        <f t="shared" si="4"/>
        <v>#DIV/0!</v>
      </c>
      <c r="K96" s="83" t="e">
        <f t="shared" si="5"/>
        <v>#DIV/0!</v>
      </c>
      <c r="L96" s="188" t="e">
        <f t="shared" si="6"/>
        <v>#DIV/0!</v>
      </c>
      <c r="M96" s="87"/>
      <c r="N96" s="87"/>
      <c r="O96" s="87"/>
    </row>
    <row r="97" spans="1:15" s="102" customFormat="1" ht="15" hidden="1">
      <c r="A97" s="153" t="s">
        <v>56</v>
      </c>
      <c r="B97" s="154">
        <v>114</v>
      </c>
      <c r="C97" s="155"/>
      <c r="D97" s="83">
        <f t="shared" si="7"/>
        <v>0</v>
      </c>
      <c r="E97" s="80"/>
      <c r="F97" s="204">
        <f t="shared" si="9"/>
        <v>0</v>
      </c>
      <c r="G97" s="155"/>
      <c r="H97" s="80"/>
      <c r="I97" s="188">
        <f t="shared" si="8"/>
        <v>0</v>
      </c>
      <c r="J97" s="154" t="e">
        <f t="shared" si="4"/>
        <v>#DIV/0!</v>
      </c>
      <c r="K97" s="83" t="e">
        <f t="shared" si="5"/>
        <v>#DIV/0!</v>
      </c>
      <c r="L97" s="188" t="e">
        <f t="shared" si="6"/>
        <v>#DIV/0!</v>
      </c>
      <c r="M97" s="87"/>
      <c r="N97" s="87"/>
      <c r="O97" s="87"/>
    </row>
    <row r="98" spans="1:15" s="102" customFormat="1" ht="15" hidden="1">
      <c r="A98" s="153" t="s">
        <v>57</v>
      </c>
      <c r="B98" s="154">
        <v>0</v>
      </c>
      <c r="C98" s="155"/>
      <c r="D98" s="83" t="e">
        <f t="shared" si="7"/>
        <v>#DIV/0!</v>
      </c>
      <c r="E98" s="80"/>
      <c r="F98" s="204">
        <f t="shared" si="9"/>
        <v>0</v>
      </c>
      <c r="G98" s="155"/>
      <c r="H98" s="80"/>
      <c r="I98" s="188">
        <f t="shared" si="8"/>
        <v>0</v>
      </c>
      <c r="J98" s="154" t="e">
        <f t="shared" si="4"/>
        <v>#DIV/0!</v>
      </c>
      <c r="K98" s="83" t="e">
        <f t="shared" si="5"/>
        <v>#DIV/0!</v>
      </c>
      <c r="L98" s="188" t="e">
        <f t="shared" si="6"/>
        <v>#DIV/0!</v>
      </c>
      <c r="M98" s="87"/>
      <c r="N98" s="87"/>
      <c r="O98" s="87"/>
    </row>
    <row r="99" spans="1:15" s="102" customFormat="1" ht="15" hidden="1">
      <c r="A99" s="153" t="s">
        <v>89</v>
      </c>
      <c r="B99" s="154">
        <v>0</v>
      </c>
      <c r="C99" s="155"/>
      <c r="D99" s="83" t="e">
        <f t="shared" si="7"/>
        <v>#DIV/0!</v>
      </c>
      <c r="E99" s="80"/>
      <c r="F99" s="204">
        <f t="shared" si="9"/>
        <v>0</v>
      </c>
      <c r="G99" s="155"/>
      <c r="H99" s="80"/>
      <c r="I99" s="188">
        <f t="shared" si="8"/>
        <v>0</v>
      </c>
      <c r="J99" s="154" t="e">
        <f t="shared" si="4"/>
        <v>#DIV/0!</v>
      </c>
      <c r="K99" s="83" t="e">
        <f t="shared" si="5"/>
        <v>#DIV/0!</v>
      </c>
      <c r="L99" s="188" t="e">
        <f t="shared" si="6"/>
        <v>#DIV/0!</v>
      </c>
      <c r="M99" s="87"/>
      <c r="N99" s="87"/>
      <c r="O99" s="87"/>
    </row>
    <row r="100" spans="1:15" s="102" customFormat="1" ht="15" hidden="1">
      <c r="A100" s="153" t="s">
        <v>58</v>
      </c>
      <c r="B100" s="154">
        <v>0</v>
      </c>
      <c r="C100" s="155"/>
      <c r="D100" s="83" t="e">
        <f t="shared" si="7"/>
        <v>#DIV/0!</v>
      </c>
      <c r="E100" s="80"/>
      <c r="F100" s="204">
        <f t="shared" si="9"/>
        <v>0</v>
      </c>
      <c r="G100" s="155"/>
      <c r="H100" s="80"/>
      <c r="I100" s="188">
        <f t="shared" si="8"/>
        <v>0</v>
      </c>
      <c r="J100" s="154" t="e">
        <f t="shared" si="4"/>
        <v>#DIV/0!</v>
      </c>
      <c r="K100" s="83" t="e">
        <f t="shared" si="5"/>
        <v>#DIV/0!</v>
      </c>
      <c r="L100" s="188" t="e">
        <f t="shared" si="6"/>
        <v>#DIV/0!</v>
      </c>
      <c r="M100" s="87"/>
      <c r="N100" s="87"/>
      <c r="O100" s="87"/>
    </row>
    <row r="101" spans="1:15" s="102" customFormat="1" ht="15" hidden="1">
      <c r="A101" s="153" t="s">
        <v>59</v>
      </c>
      <c r="B101" s="154">
        <v>0</v>
      </c>
      <c r="C101" s="155"/>
      <c r="D101" s="83" t="e">
        <f t="shared" si="7"/>
        <v>#DIV/0!</v>
      </c>
      <c r="E101" s="80"/>
      <c r="F101" s="204">
        <f t="shared" si="9"/>
        <v>0</v>
      </c>
      <c r="G101" s="155"/>
      <c r="H101" s="80"/>
      <c r="I101" s="188">
        <f t="shared" si="8"/>
        <v>0</v>
      </c>
      <c r="J101" s="154" t="e">
        <f t="shared" si="4"/>
        <v>#DIV/0!</v>
      </c>
      <c r="K101" s="83" t="e">
        <f t="shared" si="5"/>
        <v>#DIV/0!</v>
      </c>
      <c r="L101" s="188" t="e">
        <f t="shared" si="6"/>
        <v>#DIV/0!</v>
      </c>
      <c r="M101" s="87"/>
      <c r="N101" s="87"/>
      <c r="O101" s="87"/>
    </row>
    <row r="102" spans="1:15" s="102" customFormat="1" ht="15" hidden="1">
      <c r="A102" s="153" t="s">
        <v>90</v>
      </c>
      <c r="B102" s="154">
        <v>1</v>
      </c>
      <c r="C102" s="155"/>
      <c r="D102" s="83">
        <f t="shared" si="7"/>
        <v>0</v>
      </c>
      <c r="E102" s="80"/>
      <c r="F102" s="204">
        <f t="shared" si="9"/>
        <v>0</v>
      </c>
      <c r="G102" s="155"/>
      <c r="H102" s="80"/>
      <c r="I102" s="188">
        <f t="shared" si="8"/>
        <v>0</v>
      </c>
      <c r="J102" s="154" t="e">
        <f>G102/C102*10</f>
        <v>#DIV/0!</v>
      </c>
      <c r="K102" s="83" t="e">
        <f>H102/E102*10</f>
        <v>#DIV/0!</v>
      </c>
      <c r="L102" s="188" t="e">
        <f>J102-K102</f>
        <v>#DIV/0!</v>
      </c>
      <c r="M102" s="87"/>
      <c r="N102" s="87"/>
      <c r="O102" s="87"/>
    </row>
    <row r="103" spans="1:15" s="102" customFormat="1" ht="15" hidden="1">
      <c r="A103" s="205" t="s">
        <v>91</v>
      </c>
      <c r="B103" s="154"/>
      <c r="C103" s="206"/>
      <c r="D103" s="90" t="e">
        <f t="shared" si="7"/>
        <v>#DIV/0!</v>
      </c>
      <c r="E103" s="104"/>
      <c r="F103" s="207">
        <f t="shared" si="9"/>
        <v>0</v>
      </c>
      <c r="G103" s="206"/>
      <c r="H103" s="104"/>
      <c r="I103" s="190">
        <f t="shared" si="8"/>
        <v>0</v>
      </c>
      <c r="J103" s="183" t="e">
        <f>G103/C103*10</f>
        <v>#DIV/0!</v>
      </c>
      <c r="K103" s="90" t="e">
        <f>H103/E103*10</f>
        <v>#DIV/0!</v>
      </c>
      <c r="L103" s="190" t="e">
        <f>J103-K103</f>
        <v>#DIV/0!</v>
      </c>
      <c r="M103" s="87"/>
      <c r="N103" s="87"/>
      <c r="O103" s="87"/>
    </row>
    <row r="104" spans="1:15" ht="15">
      <c r="A104" s="208"/>
      <c r="B104" s="208"/>
      <c r="C104" s="208"/>
      <c r="D104" s="208"/>
      <c r="E104" s="208"/>
      <c r="F104" s="208"/>
      <c r="G104" s="209"/>
      <c r="H104" s="208"/>
      <c r="I104" s="208"/>
      <c r="J104" s="208"/>
      <c r="K104" s="208"/>
      <c r="L104" s="208"/>
      <c r="M104" s="208"/>
      <c r="N104" s="208"/>
      <c r="O104" s="208"/>
    </row>
    <row r="105" spans="1:7" s="103" customFormat="1" ht="15">
      <c r="A105" s="170"/>
      <c r="B105" s="170"/>
      <c r="G105" s="102"/>
    </row>
    <row r="106" spans="1:7" s="103" customFormat="1" ht="15">
      <c r="A106" s="170"/>
      <c r="B106" s="170"/>
      <c r="G106" s="102"/>
    </row>
    <row r="107" spans="1:7" s="103" customFormat="1" ht="15">
      <c r="A107" s="170"/>
      <c r="B107" s="170"/>
      <c r="G107" s="102"/>
    </row>
    <row r="108" spans="1:7" s="103" customFormat="1" ht="15">
      <c r="A108" s="170"/>
      <c r="B108" s="170"/>
      <c r="G108" s="102"/>
    </row>
    <row r="109" spans="1:7" s="103" customFormat="1" ht="15">
      <c r="A109" s="170"/>
      <c r="B109" s="170"/>
      <c r="G109" s="102"/>
    </row>
    <row r="110" spans="1:7" s="103" customFormat="1" ht="15">
      <c r="A110" s="170"/>
      <c r="B110" s="170"/>
      <c r="G110" s="102"/>
    </row>
    <row r="111" spans="1:7" s="103" customFormat="1" ht="15">
      <c r="A111" s="170"/>
      <c r="B111" s="170"/>
      <c r="G111" s="102"/>
    </row>
    <row r="112" spans="1:7" s="103" customFormat="1" ht="15">
      <c r="A112" s="170"/>
      <c r="B112" s="170"/>
      <c r="G112" s="102"/>
    </row>
    <row r="113" spans="1:7" s="103" customFormat="1" ht="15">
      <c r="A113" s="170"/>
      <c r="B113" s="170"/>
      <c r="G113" s="102"/>
    </row>
    <row r="114" spans="1:7" s="103" customFormat="1" ht="15">
      <c r="A114" s="170"/>
      <c r="B114" s="170"/>
      <c r="G114" s="102"/>
    </row>
    <row r="115" spans="1:7" s="103" customFormat="1" ht="15">
      <c r="A115" s="170"/>
      <c r="B115" s="170"/>
      <c r="G115" s="102"/>
    </row>
    <row r="116" spans="1:7" s="171" customFormat="1" ht="15">
      <c r="A116" s="170"/>
      <c r="B116" s="170"/>
      <c r="G116" s="172"/>
    </row>
    <row r="117" spans="1:7" s="171" customFormat="1" ht="15">
      <c r="A117" s="170"/>
      <c r="B117" s="170"/>
      <c r="G117" s="172"/>
    </row>
    <row r="118" spans="1:7" s="171" customFormat="1" ht="15">
      <c r="A118" s="170"/>
      <c r="B118" s="170"/>
      <c r="G118" s="172"/>
    </row>
    <row r="119" spans="1:7" s="171" customFormat="1" ht="15">
      <c r="A119" s="170"/>
      <c r="B119" s="170"/>
      <c r="G119" s="172"/>
    </row>
    <row r="120" spans="1:7" s="171" customFormat="1" ht="15">
      <c r="A120" s="170"/>
      <c r="B120" s="170"/>
      <c r="G120" s="172"/>
    </row>
    <row r="121" spans="1:7" s="171" customFormat="1" ht="15">
      <c r="A121" s="170"/>
      <c r="B121" s="170"/>
      <c r="G121" s="172"/>
    </row>
    <row r="122" spans="1:7" s="171" customFormat="1" ht="15">
      <c r="A122" s="170"/>
      <c r="B122" s="170"/>
      <c r="G122" s="172"/>
    </row>
    <row r="123" spans="1:7" s="171" customFormat="1" ht="15">
      <c r="A123" s="170"/>
      <c r="B123" s="170"/>
      <c r="G123" s="172"/>
    </row>
    <row r="124" spans="1:7" s="171" customFormat="1" ht="15">
      <c r="A124" s="170"/>
      <c r="B124" s="170"/>
      <c r="G124" s="172"/>
    </row>
    <row r="125" spans="1:7" s="171" customFormat="1" ht="15">
      <c r="A125" s="170"/>
      <c r="B125" s="170"/>
      <c r="G125" s="172"/>
    </row>
    <row r="126" spans="1:7" s="171" customFormat="1" ht="15">
      <c r="A126" s="170"/>
      <c r="B126" s="170"/>
      <c r="G126" s="172"/>
    </row>
    <row r="127" spans="1:7" s="171" customFormat="1" ht="15">
      <c r="A127" s="170"/>
      <c r="B127" s="170"/>
      <c r="G127" s="172"/>
    </row>
    <row r="128" spans="1:7" s="171" customFormat="1" ht="15">
      <c r="A128" s="170"/>
      <c r="B128" s="170"/>
      <c r="G128" s="172"/>
    </row>
    <row r="129" spans="1:7" s="171" customFormat="1" ht="15">
      <c r="A129" s="170"/>
      <c r="B129" s="170"/>
      <c r="G129" s="172"/>
    </row>
    <row r="130" spans="1:7" s="171" customFormat="1" ht="15">
      <c r="A130" s="170"/>
      <c r="B130" s="170"/>
      <c r="G130" s="172"/>
    </row>
    <row r="131" spans="1:7" s="171" customFormat="1" ht="15">
      <c r="A131" s="170"/>
      <c r="B131" s="170"/>
      <c r="G131" s="172"/>
    </row>
    <row r="132" spans="1:7" s="171" customFormat="1" ht="15">
      <c r="A132" s="170"/>
      <c r="B132" s="170"/>
      <c r="G132" s="172"/>
    </row>
    <row r="133" spans="1:7" s="171" customFormat="1" ht="15">
      <c r="A133" s="170"/>
      <c r="B133" s="170"/>
      <c r="G133" s="172"/>
    </row>
    <row r="134" spans="1:7" s="171" customFormat="1" ht="15">
      <c r="A134" s="170"/>
      <c r="B134" s="170"/>
      <c r="G134" s="172"/>
    </row>
    <row r="135" spans="1:7" s="171" customFormat="1" ht="15">
      <c r="A135" s="170"/>
      <c r="B135" s="170"/>
      <c r="G135" s="172"/>
    </row>
    <row r="136" spans="1:7" s="171" customFormat="1" ht="15">
      <c r="A136" s="170"/>
      <c r="B136" s="170"/>
      <c r="G136" s="172"/>
    </row>
    <row r="137" spans="1:7" s="171" customFormat="1" ht="15">
      <c r="A137" s="170"/>
      <c r="B137" s="170"/>
      <c r="G137" s="172"/>
    </row>
    <row r="138" spans="1:7" s="171" customFormat="1" ht="15">
      <c r="A138" s="170"/>
      <c r="B138" s="170"/>
      <c r="G138" s="172"/>
    </row>
    <row r="139" spans="1:7" s="171" customFormat="1" ht="15">
      <c r="A139" s="170"/>
      <c r="B139" s="170"/>
      <c r="G139" s="172"/>
    </row>
    <row r="140" spans="1:7" s="171" customFormat="1" ht="15">
      <c r="A140" s="170"/>
      <c r="B140" s="170"/>
      <c r="G140" s="172"/>
    </row>
    <row r="141" spans="1:7" s="171" customFormat="1" ht="15">
      <c r="A141" s="170"/>
      <c r="B141" s="170"/>
      <c r="G141" s="172"/>
    </row>
    <row r="142" spans="1:7" s="171" customFormat="1" ht="15">
      <c r="A142" s="170"/>
      <c r="B142" s="170"/>
      <c r="G142" s="172"/>
    </row>
    <row r="143" spans="1:7" s="171" customFormat="1" ht="15">
      <c r="A143" s="170"/>
      <c r="B143" s="170"/>
      <c r="G143" s="172"/>
    </row>
    <row r="144" spans="1:7" s="171" customFormat="1" ht="15">
      <c r="A144" s="170"/>
      <c r="B144" s="170"/>
      <c r="G144" s="172"/>
    </row>
    <row r="145" spans="1:2" s="172" customFormat="1" ht="15">
      <c r="A145" s="173"/>
      <c r="B145" s="173"/>
    </row>
    <row r="146" spans="1:2" s="172" customFormat="1" ht="15">
      <c r="A146" s="173"/>
      <c r="B146" s="173"/>
    </row>
    <row r="147" spans="1:2" s="172" customFormat="1" ht="15">
      <c r="A147" s="173"/>
      <c r="B147" s="173"/>
    </row>
    <row r="148" spans="1:2" s="172" customFormat="1" ht="15">
      <c r="A148" s="173"/>
      <c r="B148" s="173"/>
    </row>
    <row r="149" spans="1:4" s="172" customFormat="1" ht="15">
      <c r="A149" s="173"/>
      <c r="B149" s="259"/>
      <c r="C149" s="259"/>
      <c r="D149" s="259"/>
    </row>
    <row r="150" spans="1:2" s="172" customFormat="1" ht="15">
      <c r="A150" s="174"/>
      <c r="B150" s="173"/>
    </row>
    <row r="151" spans="1:4" s="172" customFormat="1" ht="15">
      <c r="A151" s="173"/>
      <c r="B151" s="259"/>
      <c r="C151" s="259"/>
      <c r="D151" s="259"/>
    </row>
    <row r="152" spans="1:2" s="172" customFormat="1" ht="15">
      <c r="A152" s="173"/>
      <c r="B152" s="173"/>
    </row>
    <row r="153" spans="1:2" s="172" customFormat="1" ht="15">
      <c r="A153" s="173"/>
      <c r="B153" s="173"/>
    </row>
    <row r="154" spans="1:2" s="172" customFormat="1" ht="15">
      <c r="A154" s="173"/>
      <c r="B154" s="173"/>
    </row>
    <row r="155" spans="1:2" s="172" customFormat="1" ht="15">
      <c r="A155" s="173"/>
      <c r="B155" s="173"/>
    </row>
    <row r="156" spans="1:2" s="172" customFormat="1" ht="15">
      <c r="A156" s="173"/>
      <c r="B156" s="173"/>
    </row>
    <row r="157" spans="1:2" s="172" customFormat="1" ht="15">
      <c r="A157" s="173"/>
      <c r="B157" s="173"/>
    </row>
    <row r="158" spans="1:2" s="172" customFormat="1" ht="15">
      <c r="A158" s="173"/>
      <c r="B158" s="173"/>
    </row>
    <row r="159" spans="1:2" s="172" customFormat="1" ht="18" customHeight="1">
      <c r="A159" s="173"/>
      <c r="B159" s="173"/>
    </row>
    <row r="160" spans="1:2" s="172" customFormat="1" ht="15">
      <c r="A160" s="173"/>
      <c r="B160" s="173"/>
    </row>
    <row r="161" spans="1:2" s="172" customFormat="1" ht="15">
      <c r="A161" s="173"/>
      <c r="B161" s="173"/>
    </row>
    <row r="162" spans="1:2" s="172" customFormat="1" ht="15">
      <c r="A162" s="173"/>
      <c r="B162" s="173"/>
    </row>
    <row r="163" spans="1:2" s="172" customFormat="1" ht="15">
      <c r="A163" s="173"/>
      <c r="B163" s="173"/>
    </row>
    <row r="164" spans="1:2" s="172" customFormat="1" ht="15">
      <c r="A164" s="173"/>
      <c r="B164" s="173"/>
    </row>
    <row r="165" spans="1:2" s="172" customFormat="1" ht="15">
      <c r="A165" s="173"/>
      <c r="B165" s="173"/>
    </row>
    <row r="166" spans="1:2" s="172" customFormat="1" ht="15">
      <c r="A166" s="173"/>
      <c r="B166" s="173"/>
    </row>
    <row r="167" spans="1:2" s="172" customFormat="1" ht="15">
      <c r="A167" s="173"/>
      <c r="B167" s="173"/>
    </row>
    <row r="168" spans="1:2" s="172" customFormat="1" ht="15">
      <c r="A168" s="173"/>
      <c r="B168" s="173"/>
    </row>
    <row r="169" spans="1:2" s="172" customFormat="1" ht="15">
      <c r="A169" s="173"/>
      <c r="B169" s="173"/>
    </row>
    <row r="170" spans="1:2" s="172" customFormat="1" ht="15">
      <c r="A170" s="173"/>
      <c r="B170" s="173"/>
    </row>
    <row r="171" spans="1:2" s="172" customFormat="1" ht="15">
      <c r="A171" s="173"/>
      <c r="B171" s="173"/>
    </row>
    <row r="172" spans="1:2" s="172" customFormat="1" ht="15">
      <c r="A172" s="173"/>
      <c r="B172" s="173"/>
    </row>
    <row r="173" spans="1:2" s="172" customFormat="1" ht="15">
      <c r="A173" s="173"/>
      <c r="B173" s="173"/>
    </row>
    <row r="174" spans="1:2" s="172" customFormat="1" ht="15">
      <c r="A174" s="173"/>
      <c r="B174" s="173"/>
    </row>
    <row r="175" spans="1:2" s="172" customFormat="1" ht="15">
      <c r="A175" s="173"/>
      <c r="B175" s="173"/>
    </row>
    <row r="176" spans="1:2" s="172" customFormat="1" ht="15">
      <c r="A176" s="173"/>
      <c r="B176" s="173"/>
    </row>
    <row r="177" spans="1:2" s="172" customFormat="1" ht="15">
      <c r="A177" s="173"/>
      <c r="B177" s="173"/>
    </row>
    <row r="178" spans="1:2" s="172" customFormat="1" ht="15">
      <c r="A178" s="173"/>
      <c r="B178" s="173"/>
    </row>
    <row r="179" spans="1:2" s="172" customFormat="1" ht="15">
      <c r="A179" s="173"/>
      <c r="B179" s="173"/>
    </row>
    <row r="180" spans="1:2" s="172" customFormat="1" ht="15">
      <c r="A180" s="173"/>
      <c r="B180" s="173"/>
    </row>
    <row r="181" spans="1:2" s="172" customFormat="1" ht="15">
      <c r="A181" s="173"/>
      <c r="B181" s="173"/>
    </row>
    <row r="182" spans="1:2" s="172" customFormat="1" ht="15">
      <c r="A182" s="173"/>
      <c r="B182" s="173"/>
    </row>
    <row r="183" spans="1:2" s="172" customFormat="1" ht="15">
      <c r="A183" s="173"/>
      <c r="B183" s="173"/>
    </row>
    <row r="184" spans="1:2" s="172" customFormat="1" ht="15">
      <c r="A184" s="173"/>
      <c r="B184" s="173"/>
    </row>
    <row r="185" spans="1:2" s="172" customFormat="1" ht="15">
      <c r="A185" s="173"/>
      <c r="B185" s="173"/>
    </row>
    <row r="186" spans="1:2" s="172" customFormat="1" ht="15">
      <c r="A186" s="173"/>
      <c r="B186" s="173"/>
    </row>
    <row r="187" spans="1:2" s="172" customFormat="1" ht="15">
      <c r="A187" s="173"/>
      <c r="B187" s="173"/>
    </row>
    <row r="188" spans="1:2" s="172" customFormat="1" ht="15">
      <c r="A188" s="173"/>
      <c r="B188" s="173"/>
    </row>
    <row r="189" spans="1:2" s="172" customFormat="1" ht="15">
      <c r="A189" s="173"/>
      <c r="B189" s="173"/>
    </row>
    <row r="190" spans="1:2" s="172" customFormat="1" ht="15">
      <c r="A190" s="173"/>
      <c r="B190" s="173"/>
    </row>
    <row r="191" spans="1:2" s="172" customFormat="1" ht="15">
      <c r="A191" s="173"/>
      <c r="B191" s="173"/>
    </row>
    <row r="192" spans="1:2" s="134" customFormat="1" ht="15">
      <c r="A192" s="175"/>
      <c r="B192" s="175"/>
    </row>
    <row r="193" spans="1:2" s="134" customFormat="1" ht="15">
      <c r="A193" s="175"/>
      <c r="B193" s="175"/>
    </row>
    <row r="194" spans="1:2" s="134" customFormat="1" ht="15">
      <c r="A194" s="175"/>
      <c r="B194" s="175"/>
    </row>
    <row r="195" spans="1:2" s="134" customFormat="1" ht="15">
      <c r="A195" s="175"/>
      <c r="B195" s="175"/>
    </row>
    <row r="196" spans="1:2" s="134" customFormat="1" ht="15">
      <c r="A196" s="175"/>
      <c r="B196" s="175"/>
    </row>
    <row r="197" spans="1:2" s="134" customFormat="1" ht="15">
      <c r="A197" s="175"/>
      <c r="B197" s="175"/>
    </row>
    <row r="198" spans="1:2" s="134" customFormat="1" ht="15">
      <c r="A198" s="175"/>
      <c r="B198" s="175"/>
    </row>
    <row r="199" spans="1:2" s="134" customFormat="1" ht="15">
      <c r="A199" s="175"/>
      <c r="B199" s="175"/>
    </row>
    <row r="200" spans="1:2" s="134" customFormat="1" ht="15">
      <c r="A200" s="175"/>
      <c r="B200" s="175"/>
    </row>
    <row r="201" spans="1:2" s="134" customFormat="1" ht="15">
      <c r="A201" s="175"/>
      <c r="B201" s="175"/>
    </row>
    <row r="202" spans="1:2" s="134" customFormat="1" ht="15">
      <c r="A202" s="175"/>
      <c r="B202" s="175"/>
    </row>
    <row r="203" spans="1:2" s="134" customFormat="1" ht="15">
      <c r="A203" s="175"/>
      <c r="B203" s="175"/>
    </row>
    <row r="204" spans="1:2" s="134" customFormat="1" ht="15">
      <c r="A204" s="175"/>
      <c r="B204" s="175"/>
    </row>
    <row r="205" spans="1:2" s="134" customFormat="1" ht="15">
      <c r="A205" s="175"/>
      <c r="B205" s="175"/>
    </row>
    <row r="206" spans="1:2" s="134" customFormat="1" ht="15">
      <c r="A206" s="175"/>
      <c r="B206" s="175"/>
    </row>
    <row r="207" spans="1:2" s="134" customFormat="1" ht="15">
      <c r="A207" s="175"/>
      <c r="B207" s="175"/>
    </row>
    <row r="208" spans="1:2" s="134" customFormat="1" ht="15">
      <c r="A208" s="175"/>
      <c r="B208" s="175"/>
    </row>
    <row r="209" spans="1:2" s="134" customFormat="1" ht="15">
      <c r="A209" s="175"/>
      <c r="B209" s="175"/>
    </row>
    <row r="210" spans="1:2" s="134" customFormat="1" ht="15">
      <c r="A210" s="175"/>
      <c r="B210" s="175"/>
    </row>
    <row r="211" spans="1:2" s="134" customFormat="1" ht="15">
      <c r="A211" s="175"/>
      <c r="B211" s="175"/>
    </row>
    <row r="212" spans="1:2" s="134" customFormat="1" ht="15">
      <c r="A212" s="175"/>
      <c r="B212" s="175"/>
    </row>
    <row r="213" spans="1:2" s="134" customFormat="1" ht="15">
      <c r="A213" s="175"/>
      <c r="B213" s="175"/>
    </row>
    <row r="214" spans="1:2" s="134" customFormat="1" ht="15">
      <c r="A214" s="175"/>
      <c r="B214" s="175"/>
    </row>
    <row r="215" spans="1:2" s="134" customFormat="1" ht="15">
      <c r="A215" s="175"/>
      <c r="B215" s="175"/>
    </row>
    <row r="216" spans="1:2" s="134" customFormat="1" ht="15">
      <c r="A216" s="175"/>
      <c r="B216" s="175"/>
    </row>
    <row r="217" spans="1:2" s="134" customFormat="1" ht="15">
      <c r="A217" s="175"/>
      <c r="B217" s="175"/>
    </row>
    <row r="218" spans="1:2" s="134" customFormat="1" ht="15">
      <c r="A218" s="175"/>
      <c r="B218" s="175"/>
    </row>
    <row r="219" spans="1:2" s="134" customFormat="1" ht="15">
      <c r="A219" s="175"/>
      <c r="B219" s="175"/>
    </row>
    <row r="220" spans="1:2" s="134" customFormat="1" ht="15">
      <c r="A220" s="175"/>
      <c r="B220" s="175"/>
    </row>
    <row r="221" spans="1:2" s="134" customFormat="1" ht="15">
      <c r="A221" s="175"/>
      <c r="B221" s="175"/>
    </row>
    <row r="222" spans="1:2" s="134" customFormat="1" ht="15">
      <c r="A222" s="175"/>
      <c r="B222" s="175"/>
    </row>
    <row r="223" spans="1:2" s="134" customFormat="1" ht="15">
      <c r="A223" s="175"/>
      <c r="B223" s="175"/>
    </row>
    <row r="224" spans="1:2" s="134" customFormat="1" ht="15">
      <c r="A224" s="175"/>
      <c r="B224" s="175"/>
    </row>
    <row r="225" spans="1:2" s="134" customFormat="1" ht="15">
      <c r="A225" s="175"/>
      <c r="B225" s="175"/>
    </row>
    <row r="226" spans="1:2" s="134" customFormat="1" ht="15">
      <c r="A226" s="175"/>
      <c r="B226" s="175"/>
    </row>
    <row r="227" spans="1:2" s="134" customFormat="1" ht="15">
      <c r="A227" s="175"/>
      <c r="B227" s="175"/>
    </row>
    <row r="228" spans="1:2" s="134" customFormat="1" ht="0.75" customHeight="1">
      <c r="A228" s="175"/>
      <c r="B228" s="175"/>
    </row>
    <row r="229" spans="1:2" s="134" customFormat="1" ht="15">
      <c r="A229" s="175"/>
      <c r="B229" s="175"/>
    </row>
    <row r="230" spans="1:2" s="134" customFormat="1" ht="15">
      <c r="A230" s="175"/>
      <c r="B230" s="175"/>
    </row>
    <row r="231" spans="1:2" s="134" customFormat="1" ht="15">
      <c r="A231" s="175"/>
      <c r="B231" s="175"/>
    </row>
    <row r="232" spans="1:2" s="134" customFormat="1" ht="15">
      <c r="A232" s="175"/>
      <c r="B232" s="175"/>
    </row>
    <row r="233" spans="1:2" s="134" customFormat="1" ht="15">
      <c r="A233" s="175"/>
      <c r="B233" s="175"/>
    </row>
    <row r="234" spans="1:2" s="134" customFormat="1" ht="15">
      <c r="A234" s="175"/>
      <c r="B234" s="175"/>
    </row>
    <row r="235" spans="1:2" s="134" customFormat="1" ht="15">
      <c r="A235" s="175"/>
      <c r="B235" s="175"/>
    </row>
    <row r="236" spans="1:2" s="134" customFormat="1" ht="15">
      <c r="A236" s="175"/>
      <c r="B236" s="175"/>
    </row>
    <row r="237" spans="1:2" s="134" customFormat="1" ht="15">
      <c r="A237" s="175"/>
      <c r="B237" s="175"/>
    </row>
    <row r="238" spans="1:2" s="134" customFormat="1" ht="15">
      <c r="A238" s="175"/>
      <c r="B238" s="175"/>
    </row>
    <row r="239" spans="1:2" s="134" customFormat="1" ht="15">
      <c r="A239" s="175"/>
      <c r="B239" s="175"/>
    </row>
    <row r="240" spans="1:2" s="134" customFormat="1" ht="15">
      <c r="A240" s="175"/>
      <c r="B240" s="175"/>
    </row>
    <row r="241" spans="1:2" s="134" customFormat="1" ht="15">
      <c r="A241" s="175"/>
      <c r="B241" s="175"/>
    </row>
    <row r="242" spans="1:2" s="134" customFormat="1" ht="15">
      <c r="A242" s="175"/>
      <c r="B242" s="175"/>
    </row>
    <row r="243" spans="1:2" s="134" customFormat="1" ht="15">
      <c r="A243" s="175"/>
      <c r="B243" s="175"/>
    </row>
    <row r="244" spans="1:2" s="134" customFormat="1" ht="15">
      <c r="A244" s="175"/>
      <c r="B244" s="175"/>
    </row>
    <row r="245" spans="1:2" s="134" customFormat="1" ht="15">
      <c r="A245" s="175"/>
      <c r="B245" s="175"/>
    </row>
    <row r="246" spans="1:2" s="134" customFormat="1" ht="15">
      <c r="A246" s="175"/>
      <c r="B246" s="175"/>
    </row>
    <row r="247" spans="1:2" s="134" customFormat="1" ht="15">
      <c r="A247" s="175"/>
      <c r="B247" s="175"/>
    </row>
    <row r="248" spans="1:2" s="134" customFormat="1" ht="15">
      <c r="A248" s="175"/>
      <c r="B248" s="175"/>
    </row>
    <row r="249" spans="1:2" s="134" customFormat="1" ht="15">
      <c r="A249" s="175"/>
      <c r="B249" s="175"/>
    </row>
    <row r="250" spans="1:2" s="134" customFormat="1" ht="15">
      <c r="A250" s="175"/>
      <c r="B250" s="175"/>
    </row>
    <row r="251" spans="1:2" s="134" customFormat="1" ht="15">
      <c r="A251" s="175"/>
      <c r="B251" s="175"/>
    </row>
    <row r="252" spans="1:2" s="134" customFormat="1" ht="15">
      <c r="A252" s="175"/>
      <c r="B252" s="175"/>
    </row>
    <row r="253" spans="1:2" s="134" customFormat="1" ht="15">
      <c r="A253" s="175"/>
      <c r="B253" s="175"/>
    </row>
    <row r="254" spans="1:2" s="134" customFormat="1" ht="15">
      <c r="A254" s="175"/>
      <c r="B254" s="175"/>
    </row>
    <row r="255" spans="1:2" s="134" customFormat="1" ht="15">
      <c r="A255" s="175"/>
      <c r="B255" s="175"/>
    </row>
    <row r="256" spans="1:2" s="134" customFormat="1" ht="15">
      <c r="A256" s="175"/>
      <c r="B256" s="175"/>
    </row>
    <row r="257" spans="1:2" s="134" customFormat="1" ht="15">
      <c r="A257" s="175"/>
      <c r="B257" s="175"/>
    </row>
    <row r="258" spans="1:2" s="134" customFormat="1" ht="15">
      <c r="A258" s="175"/>
      <c r="B258" s="175"/>
    </row>
    <row r="259" spans="1:2" s="134" customFormat="1" ht="15">
      <c r="A259" s="175"/>
      <c r="B259" s="175"/>
    </row>
    <row r="260" spans="1:2" s="134" customFormat="1" ht="15">
      <c r="A260" s="175"/>
      <c r="B260" s="175"/>
    </row>
    <row r="261" spans="1:2" s="134" customFormat="1" ht="15">
      <c r="A261" s="175"/>
      <c r="B261" s="175"/>
    </row>
    <row r="262" spans="1:2" s="134" customFormat="1" ht="15">
      <c r="A262" s="175"/>
      <c r="B262" s="175"/>
    </row>
    <row r="263" spans="1:2" s="134" customFormat="1" ht="15">
      <c r="A263" s="175"/>
      <c r="B263" s="175"/>
    </row>
    <row r="264" spans="1:2" s="134" customFormat="1" ht="15">
      <c r="A264" s="175"/>
      <c r="B264" s="175"/>
    </row>
    <row r="265" spans="1:2" s="134" customFormat="1" ht="15">
      <c r="A265" s="175"/>
      <c r="B265" s="175"/>
    </row>
    <row r="266" s="134" customFormat="1" ht="15"/>
    <row r="267" s="134" customFormat="1" ht="15"/>
    <row r="268" s="134" customFormat="1" ht="15"/>
    <row r="269" s="134" customFormat="1" ht="15"/>
    <row r="270" s="134" customFormat="1" ht="15"/>
    <row r="271" s="134" customFormat="1" ht="15"/>
    <row r="272" s="134" customFormat="1" ht="15"/>
    <row r="273" s="134" customFormat="1" ht="15"/>
    <row r="274" s="134" customFormat="1" ht="15"/>
    <row r="275" s="134" customFormat="1" ht="15"/>
    <row r="276" s="134" customFormat="1" ht="15"/>
    <row r="277" s="134" customFormat="1" ht="15"/>
    <row r="278" s="134" customFormat="1" ht="15"/>
    <row r="279" s="134" customFormat="1" ht="15"/>
    <row r="280" s="134" customFormat="1" ht="15"/>
    <row r="281" s="134" customFormat="1" ht="15"/>
    <row r="282" s="134" customFormat="1" ht="15"/>
    <row r="283" s="134" customFormat="1" ht="15"/>
    <row r="284" s="134" customFormat="1" ht="15"/>
    <row r="285" s="134" customFormat="1" ht="15"/>
    <row r="286" s="134" customFormat="1" ht="15"/>
    <row r="287" s="134" customFormat="1" ht="15"/>
    <row r="288" s="134" customFormat="1" ht="15"/>
    <row r="289" s="134" customFormat="1" ht="15"/>
    <row r="290" s="134" customFormat="1" ht="15"/>
    <row r="291" s="134" customFormat="1" ht="15"/>
    <row r="292" s="134" customFormat="1" ht="15"/>
    <row r="293" s="134" customFormat="1" ht="15"/>
    <row r="294" s="134" customFormat="1" ht="15"/>
    <row r="295" s="134" customFormat="1" ht="15"/>
    <row r="296" s="134" customFormat="1" ht="15"/>
    <row r="297" s="134" customFormat="1" ht="15"/>
    <row r="298" s="134" customFormat="1" ht="15"/>
    <row r="299" s="134" customFormat="1" ht="15"/>
    <row r="300" s="134" customFormat="1" ht="15"/>
    <row r="301" s="134" customFormat="1" ht="15"/>
    <row r="302" s="134" customFormat="1" ht="15"/>
    <row r="303" s="134" customFormat="1" ht="15"/>
    <row r="304" s="134" customFormat="1" ht="15"/>
    <row r="305" s="134" customFormat="1" ht="15"/>
    <row r="306" s="134" customFormat="1" ht="15"/>
    <row r="307" s="134" customFormat="1" ht="15"/>
    <row r="308" s="134" customFormat="1" ht="15"/>
    <row r="309" s="134" customFormat="1" ht="15"/>
    <row r="310" s="134" customFormat="1" ht="15"/>
    <row r="311" s="134" customFormat="1" ht="15"/>
    <row r="312" s="134" customFormat="1" ht="15"/>
    <row r="313" s="134" customFormat="1" ht="15"/>
    <row r="314" s="134" customFormat="1" ht="15"/>
    <row r="315" s="134" customFormat="1" ht="15"/>
    <row r="316" s="134" customFormat="1" ht="15"/>
    <row r="317" s="134" customFormat="1" ht="15"/>
    <row r="318" s="134" customFormat="1" ht="15"/>
    <row r="319" s="134" customFormat="1" ht="15"/>
    <row r="320" s="134" customFormat="1" ht="15"/>
    <row r="321" s="134" customFormat="1" ht="15"/>
    <row r="322" s="134" customFormat="1" ht="15"/>
    <row r="323" s="134" customFormat="1" ht="15"/>
    <row r="324" s="134" customFormat="1" ht="15"/>
    <row r="325" s="134" customFormat="1" ht="15"/>
    <row r="326" s="134" customFormat="1" ht="15"/>
    <row r="327" s="134" customFormat="1" ht="15"/>
    <row r="328" s="134" customFormat="1" ht="15"/>
    <row r="329" s="134" customFormat="1" ht="15"/>
    <row r="330" s="134" customFormat="1" ht="15"/>
    <row r="331" s="134" customFormat="1" ht="15"/>
    <row r="332" s="134" customFormat="1" ht="15"/>
    <row r="333" s="134" customFormat="1" ht="15"/>
    <row r="334" s="134" customFormat="1" ht="15"/>
    <row r="335" s="134" customFormat="1" ht="15"/>
    <row r="336" s="134" customFormat="1" ht="15"/>
    <row r="337" s="134" customFormat="1" ht="15"/>
    <row r="338" s="134" customFormat="1" ht="15"/>
    <row r="339" s="134" customFormat="1" ht="15"/>
    <row r="340" s="134" customFormat="1" ht="15"/>
    <row r="341" s="134" customFormat="1" ht="15"/>
    <row r="342" s="134" customFormat="1" ht="15"/>
    <row r="343" s="134" customFormat="1" ht="15"/>
    <row r="344" s="134" customFormat="1" ht="15"/>
    <row r="345" s="134" customFormat="1" ht="15"/>
    <row r="346" s="134" customFormat="1" ht="15"/>
    <row r="347" s="134" customFormat="1" ht="15"/>
    <row r="348" s="134" customFormat="1" ht="15"/>
    <row r="349" s="134" customFormat="1" ht="15"/>
    <row r="350" s="134" customFormat="1" ht="15"/>
    <row r="351" s="134" customFormat="1" ht="15"/>
    <row r="352" s="134" customFormat="1" ht="15"/>
    <row r="353" s="134" customFormat="1" ht="15"/>
    <row r="354" s="134" customFormat="1" ht="15"/>
    <row r="355" s="134" customFormat="1" ht="15"/>
    <row r="356" s="134" customFormat="1" ht="15"/>
    <row r="357" s="134" customFormat="1" ht="15"/>
    <row r="358" s="134" customFormat="1" ht="15"/>
    <row r="359" s="134" customFormat="1" ht="15"/>
    <row r="360" s="134" customFormat="1" ht="15"/>
    <row r="361" s="134" customFormat="1" ht="15"/>
    <row r="362" s="134" customFormat="1" ht="15"/>
    <row r="363" s="134" customFormat="1" ht="15"/>
    <row r="364" s="134" customFormat="1" ht="15"/>
    <row r="365" s="134" customFormat="1" ht="15"/>
    <row r="366" s="134" customFormat="1" ht="15"/>
    <row r="367" s="134" customFormat="1" ht="15"/>
    <row r="368" s="134" customFormat="1" ht="15"/>
    <row r="369" s="134" customFormat="1" ht="15"/>
    <row r="370" s="134" customFormat="1" ht="15"/>
    <row r="371" s="134" customFormat="1" ht="15"/>
    <row r="372" s="134" customFormat="1" ht="15"/>
    <row r="373" s="134" customFormat="1" ht="15"/>
    <row r="374" s="134" customFormat="1" ht="15"/>
    <row r="375" s="134" customFormat="1" ht="15"/>
    <row r="376" s="134" customFormat="1" ht="15"/>
    <row r="377" s="134" customFormat="1" ht="15"/>
    <row r="378" s="134" customFormat="1" ht="15"/>
    <row r="379" s="134" customFormat="1" ht="15"/>
    <row r="380" s="134" customFormat="1" ht="15"/>
    <row r="381" s="134" customFormat="1" ht="15"/>
    <row r="382" s="134" customFormat="1" ht="15"/>
    <row r="383" s="134" customFormat="1" ht="15"/>
    <row r="384" s="134" customFormat="1" ht="15"/>
    <row r="385" s="134" customFormat="1" ht="15"/>
    <row r="386" s="134" customFormat="1" ht="15"/>
    <row r="387" s="134" customFormat="1" ht="15"/>
    <row r="388" s="134" customFormat="1" ht="15"/>
    <row r="389" s="134" customFormat="1" ht="15"/>
    <row r="390" s="134" customFormat="1" ht="15"/>
  </sheetData>
  <sheetProtection/>
  <mergeCells count="6">
    <mergeCell ref="A4:A5"/>
    <mergeCell ref="B4:B5"/>
    <mergeCell ref="C4:F4"/>
    <mergeCell ref="G4:I4"/>
    <mergeCell ref="B149:D149"/>
    <mergeCell ref="B151:D151"/>
  </mergeCells>
  <conditionalFormatting sqref="F55:F63 F68:F103 F65">
    <cfRule type="cellIs" priority="1" dxfId="8" operator="greaterThan" stopIfTrue="1">
      <formula>0</formula>
    </cfRule>
    <cfRule type="cellIs" priority="2" dxfId="9" operator="lessThan" stopIfTrue="1">
      <formula>0</formula>
    </cfRule>
  </conditionalFormatting>
  <printOptions horizontalCentered="1"/>
  <pageMargins left="0.1968503937007874" right="0.1968503937007874" top="0.5905511811023623" bottom="0" header="0.2755905511811024" footer="0.2755905511811024"/>
  <pageSetup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14" sqref="B114"/>
    </sheetView>
  </sheetViews>
  <sheetFormatPr defaultColWidth="9.125" defaultRowHeight="12.75"/>
  <cols>
    <col min="1" max="1" width="37.375" style="9" bestFit="1" customWidth="1"/>
    <col min="2" max="2" width="13.375" style="9" customWidth="1"/>
    <col min="3" max="3" width="13.50390625" style="9" bestFit="1" customWidth="1"/>
    <col min="4" max="4" width="11.625" style="9" customWidth="1"/>
    <col min="5" max="5" width="11.375" style="9" customWidth="1"/>
    <col min="6" max="6" width="12.00390625" style="9" customWidth="1"/>
    <col min="7" max="7" width="10.50390625" style="10" customWidth="1"/>
    <col min="8" max="8" width="10.375" style="9" customWidth="1"/>
    <col min="9" max="9" width="11.375" style="9" customWidth="1"/>
    <col min="10" max="10" width="10.375" style="9" customWidth="1"/>
    <col min="11" max="11" width="11.00390625" style="9" customWidth="1"/>
    <col min="12" max="12" width="11.50390625" style="9" customWidth="1"/>
    <col min="13" max="13" width="4.50390625" style="9" bestFit="1" customWidth="1"/>
    <col min="14" max="14" width="11.125" style="9" hidden="1" customWidth="1"/>
    <col min="15" max="16384" width="9.125" style="9" customWidth="1"/>
  </cols>
  <sheetData>
    <row r="1" spans="1:12" ht="18.75" customHeight="1">
      <c r="A1" s="11" t="s">
        <v>107</v>
      </c>
      <c r="B1" s="3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21.75" customHeight="1">
      <c r="A2" s="11" t="str">
        <f>зерноск!A2</f>
        <v>по состоянию на 21 июля 2017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5.25" customHeight="1">
      <c r="A3" s="11"/>
      <c r="B3" s="3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 s="10" customFormat="1" ht="37.5" customHeight="1">
      <c r="A4" s="262" t="s">
        <v>1</v>
      </c>
      <c r="B4" s="262" t="s">
        <v>110</v>
      </c>
      <c r="C4" s="262" t="s">
        <v>96</v>
      </c>
      <c r="D4" s="262"/>
      <c r="E4" s="264"/>
      <c r="F4" s="265"/>
      <c r="G4" s="262" t="s">
        <v>60</v>
      </c>
      <c r="H4" s="264"/>
      <c r="I4" s="264"/>
      <c r="J4" s="50"/>
      <c r="K4" s="21" t="s">
        <v>0</v>
      </c>
      <c r="L4" s="22"/>
    </row>
    <row r="5" spans="1:12" s="10" customFormat="1" ht="45" customHeight="1">
      <c r="A5" s="263"/>
      <c r="B5" s="262"/>
      <c r="C5" s="1" t="s">
        <v>104</v>
      </c>
      <c r="D5" s="1" t="s">
        <v>109</v>
      </c>
      <c r="E5" s="1" t="s">
        <v>105</v>
      </c>
      <c r="F5" s="48" t="s">
        <v>103</v>
      </c>
      <c r="G5" s="1" t="s">
        <v>104</v>
      </c>
      <c r="H5" s="1" t="s">
        <v>105</v>
      </c>
      <c r="I5" s="1" t="s">
        <v>103</v>
      </c>
      <c r="J5" s="51" t="s">
        <v>104</v>
      </c>
      <c r="K5" s="1" t="s">
        <v>105</v>
      </c>
      <c r="L5" s="1" t="s">
        <v>103</v>
      </c>
    </row>
    <row r="6" spans="1:12" s="14" customFormat="1" ht="15">
      <c r="A6" s="70" t="s">
        <v>2</v>
      </c>
      <c r="B6" s="71">
        <v>8042.3780000000015</v>
      </c>
      <c r="C6" s="31">
        <f>C7+C26+C37+C46+C54+C69+C76+C93</f>
        <v>831.5475000000001</v>
      </c>
      <c r="D6" s="31">
        <f aca="true" t="shared" si="0" ref="D6:D53">C6/B6*100</f>
        <v>10.339572449840084</v>
      </c>
      <c r="E6" s="31">
        <v>947.7750000000001</v>
      </c>
      <c r="F6" s="72">
        <f aca="true" t="shared" si="1" ref="F6:F71">C6-E6</f>
        <v>-116.22749999999996</v>
      </c>
      <c r="G6" s="31">
        <f>G7+G26+G37+G46+G54+G69+G76+G93</f>
        <v>3225.2091000000005</v>
      </c>
      <c r="H6" s="31">
        <v>3467.708</v>
      </c>
      <c r="I6" s="72">
        <f>G6-H6</f>
        <v>-242.4988999999996</v>
      </c>
      <c r="J6" s="73">
        <f>G6/C6*10</f>
        <v>38.785626798228606</v>
      </c>
      <c r="K6" s="31">
        <f>H6/E6*10</f>
        <v>36.58788214502387</v>
      </c>
      <c r="L6" s="53">
        <f>J6-K6</f>
        <v>2.1977446532047367</v>
      </c>
    </row>
    <row r="7" spans="1:12" s="15" customFormat="1" ht="15">
      <c r="A7" s="74" t="s">
        <v>3</v>
      </c>
      <c r="B7" s="16">
        <v>1769.34</v>
      </c>
      <c r="C7" s="32">
        <f>SUM(C8:C24)</f>
        <v>4.283</v>
      </c>
      <c r="D7" s="244">
        <f t="shared" si="0"/>
        <v>0.24206766364859217</v>
      </c>
      <c r="E7" s="32">
        <v>95.122</v>
      </c>
      <c r="F7" s="75">
        <f t="shared" si="1"/>
        <v>-90.839</v>
      </c>
      <c r="G7" s="32">
        <f>SUM(G8:G24)</f>
        <v>17.102</v>
      </c>
      <c r="H7" s="32">
        <v>358.85200000000003</v>
      </c>
      <c r="I7" s="75">
        <f aca="true" t="shared" si="2" ref="I7:I70">G7-H7</f>
        <v>-341.75000000000006</v>
      </c>
      <c r="J7" s="36">
        <f aca="true" t="shared" si="3" ref="J7:J36">IF(C7&gt;0,G7/C7*10,"")</f>
        <v>39.92995563857109</v>
      </c>
      <c r="K7" s="33">
        <f>H7/E7*10</f>
        <v>37.72544732028343</v>
      </c>
      <c r="L7" s="54">
        <f>J7-K7</f>
        <v>2.204508318287658</v>
      </c>
    </row>
    <row r="8" spans="1:12" s="2" customFormat="1" ht="15">
      <c r="A8" s="76" t="s">
        <v>4</v>
      </c>
      <c r="B8" s="18">
        <v>155</v>
      </c>
      <c r="C8" s="33">
        <v>1.3130000000000002</v>
      </c>
      <c r="D8" s="243">
        <f t="shared" si="0"/>
        <v>0.8470967741935485</v>
      </c>
      <c r="E8" s="33">
        <v>53.422</v>
      </c>
      <c r="F8" s="186">
        <f t="shared" si="1"/>
        <v>-52.108999999999995</v>
      </c>
      <c r="G8" s="33">
        <v>6.3020000000000005</v>
      </c>
      <c r="H8" s="33">
        <v>214.052</v>
      </c>
      <c r="I8" s="186">
        <f t="shared" si="2"/>
        <v>-207.75</v>
      </c>
      <c r="J8" s="37">
        <f t="shared" si="3"/>
        <v>47.99695354150799</v>
      </c>
      <c r="K8" s="33">
        <f>H8/E8*10</f>
        <v>40.06813672269851</v>
      </c>
      <c r="L8" s="58">
        <f>J8-K8</f>
        <v>7.92881681880948</v>
      </c>
    </row>
    <row r="9" spans="1:12" s="2" customFormat="1" ht="15" hidden="1">
      <c r="A9" s="76" t="s">
        <v>5</v>
      </c>
      <c r="B9" s="18">
        <v>20.8</v>
      </c>
      <c r="C9" s="33"/>
      <c r="D9" s="33">
        <f t="shared" si="0"/>
        <v>0</v>
      </c>
      <c r="E9" s="33"/>
      <c r="F9" s="75">
        <f t="shared" si="1"/>
        <v>0</v>
      </c>
      <c r="G9" s="33"/>
      <c r="H9" s="33"/>
      <c r="I9" s="75">
        <f t="shared" si="2"/>
        <v>0</v>
      </c>
      <c r="J9" s="36">
        <f t="shared" si="3"/>
      </c>
      <c r="K9" s="33"/>
      <c r="L9" s="54" t="s">
        <v>100</v>
      </c>
    </row>
    <row r="10" spans="1:12" s="2" customFormat="1" ht="15" hidden="1">
      <c r="A10" s="76" t="s">
        <v>6</v>
      </c>
      <c r="B10" s="18">
        <v>20.54</v>
      </c>
      <c r="C10" s="33"/>
      <c r="D10" s="33">
        <f t="shared" si="0"/>
        <v>0</v>
      </c>
      <c r="E10" s="33"/>
      <c r="F10" s="75">
        <f t="shared" si="1"/>
        <v>0</v>
      </c>
      <c r="G10" s="33"/>
      <c r="H10" s="33"/>
      <c r="I10" s="75">
        <f t="shared" si="2"/>
        <v>0</v>
      </c>
      <c r="J10" s="36">
        <f t="shared" si="3"/>
      </c>
      <c r="K10" s="33"/>
      <c r="L10" s="54" t="s">
        <v>100</v>
      </c>
    </row>
    <row r="11" spans="1:12" s="2" customFormat="1" ht="15">
      <c r="A11" s="76" t="s">
        <v>7</v>
      </c>
      <c r="B11" s="18">
        <v>331</v>
      </c>
      <c r="C11" s="33">
        <v>2.97</v>
      </c>
      <c r="D11" s="33">
        <f t="shared" si="0"/>
        <v>0.8972809667673717</v>
      </c>
      <c r="E11" s="33">
        <v>33.7</v>
      </c>
      <c r="F11" s="186">
        <f t="shared" si="1"/>
        <v>-30.730000000000004</v>
      </c>
      <c r="G11" s="37">
        <v>10.8</v>
      </c>
      <c r="H11" s="37">
        <v>114.4</v>
      </c>
      <c r="I11" s="186">
        <f t="shared" si="2"/>
        <v>-103.60000000000001</v>
      </c>
      <c r="J11" s="37">
        <f t="shared" si="3"/>
        <v>36.36363636363636</v>
      </c>
      <c r="K11" s="33">
        <f>H11/E11*10</f>
        <v>33.946587537091986</v>
      </c>
      <c r="L11" s="58">
        <f>J11-K11</f>
        <v>2.4170488265443737</v>
      </c>
    </row>
    <row r="12" spans="1:12" s="2" customFormat="1" ht="15" hidden="1">
      <c r="A12" s="76" t="s">
        <v>8</v>
      </c>
      <c r="B12" s="18">
        <v>12.7</v>
      </c>
      <c r="C12" s="33"/>
      <c r="D12" s="33">
        <f t="shared" si="0"/>
        <v>0</v>
      </c>
      <c r="E12" s="33"/>
      <c r="F12" s="75">
        <f t="shared" si="1"/>
        <v>0</v>
      </c>
      <c r="G12" s="33"/>
      <c r="H12" s="33"/>
      <c r="I12" s="75">
        <f t="shared" si="2"/>
        <v>0</v>
      </c>
      <c r="J12" s="36">
        <f t="shared" si="3"/>
      </c>
      <c r="K12" s="33"/>
      <c r="L12" s="54" t="s">
        <v>100</v>
      </c>
    </row>
    <row r="13" spans="1:14" s="2" customFormat="1" ht="15" hidden="1">
      <c r="A13" s="76" t="s">
        <v>9</v>
      </c>
      <c r="B13" s="18">
        <v>11.7</v>
      </c>
      <c r="C13" s="33"/>
      <c r="D13" s="33">
        <f t="shared" si="0"/>
        <v>0</v>
      </c>
      <c r="E13" s="33"/>
      <c r="F13" s="75">
        <f t="shared" si="1"/>
        <v>0</v>
      </c>
      <c r="G13" s="33"/>
      <c r="H13" s="33"/>
      <c r="I13" s="75">
        <f t="shared" si="2"/>
        <v>0</v>
      </c>
      <c r="J13" s="36">
        <f t="shared" si="3"/>
      </c>
      <c r="K13" s="33"/>
      <c r="L13" s="54" t="s">
        <v>100</v>
      </c>
      <c r="M13" s="26"/>
      <c r="N13" s="26"/>
    </row>
    <row r="14" spans="1:12" s="2" customFormat="1" ht="15" hidden="1">
      <c r="A14" s="76" t="s">
        <v>10</v>
      </c>
      <c r="B14" s="18">
        <v>6.7</v>
      </c>
      <c r="C14" s="33"/>
      <c r="D14" s="33">
        <f t="shared" si="0"/>
        <v>0</v>
      </c>
      <c r="E14" s="33"/>
      <c r="F14" s="75">
        <f t="shared" si="1"/>
        <v>0</v>
      </c>
      <c r="G14" s="33"/>
      <c r="H14" s="33"/>
      <c r="I14" s="75">
        <f t="shared" si="2"/>
        <v>0</v>
      </c>
      <c r="J14" s="36">
        <f t="shared" si="3"/>
      </c>
      <c r="K14" s="33"/>
      <c r="L14" s="54" t="s">
        <v>100</v>
      </c>
    </row>
    <row r="15" spans="1:12" s="2" customFormat="1" ht="15" hidden="1">
      <c r="A15" s="76" t="s">
        <v>11</v>
      </c>
      <c r="B15" s="18">
        <v>226.5</v>
      </c>
      <c r="C15" s="33"/>
      <c r="D15" s="33">
        <f t="shared" si="0"/>
        <v>0</v>
      </c>
      <c r="E15" s="33">
        <v>3.8</v>
      </c>
      <c r="F15" s="75">
        <f t="shared" si="1"/>
        <v>-3.8</v>
      </c>
      <c r="G15" s="33"/>
      <c r="H15" s="33">
        <v>16</v>
      </c>
      <c r="I15" s="75">
        <f t="shared" si="2"/>
        <v>-16</v>
      </c>
      <c r="J15" s="36">
        <f t="shared" si="3"/>
      </c>
      <c r="K15" s="33"/>
      <c r="L15" s="54" t="s">
        <v>100</v>
      </c>
    </row>
    <row r="16" spans="1:12" s="2" customFormat="1" ht="15" hidden="1">
      <c r="A16" s="76" t="s">
        <v>12</v>
      </c>
      <c r="B16" s="18">
        <v>205.3</v>
      </c>
      <c r="C16" s="33"/>
      <c r="D16" s="33">
        <f t="shared" si="0"/>
        <v>0</v>
      </c>
      <c r="E16" s="33"/>
      <c r="F16" s="75">
        <f t="shared" si="1"/>
        <v>0</v>
      </c>
      <c r="G16" s="33"/>
      <c r="H16" s="33"/>
      <c r="I16" s="75">
        <f t="shared" si="2"/>
        <v>0</v>
      </c>
      <c r="J16" s="36">
        <f t="shared" si="3"/>
      </c>
      <c r="K16" s="33"/>
      <c r="L16" s="54" t="s">
        <v>100</v>
      </c>
    </row>
    <row r="17" spans="1:12" s="2" customFormat="1" ht="15" hidden="1">
      <c r="A17" s="76" t="s">
        <v>92</v>
      </c>
      <c r="B17" s="18">
        <v>45.1</v>
      </c>
      <c r="C17" s="33"/>
      <c r="D17" s="33">
        <f t="shared" si="0"/>
        <v>0</v>
      </c>
      <c r="E17" s="33"/>
      <c r="F17" s="75">
        <f t="shared" si="1"/>
        <v>0</v>
      </c>
      <c r="G17" s="33"/>
      <c r="H17" s="33"/>
      <c r="I17" s="75">
        <f t="shared" si="2"/>
        <v>0</v>
      </c>
      <c r="J17" s="36">
        <f t="shared" si="3"/>
      </c>
      <c r="K17" s="33"/>
      <c r="L17" s="54" t="s">
        <v>100</v>
      </c>
    </row>
    <row r="18" spans="1:12" s="2" customFormat="1" ht="15" hidden="1">
      <c r="A18" s="76" t="s">
        <v>13</v>
      </c>
      <c r="B18" s="18">
        <v>163.3</v>
      </c>
      <c r="C18" s="33"/>
      <c r="D18" s="33">
        <f t="shared" si="0"/>
        <v>0</v>
      </c>
      <c r="E18" s="33">
        <v>0.4</v>
      </c>
      <c r="F18" s="75">
        <f t="shared" si="1"/>
        <v>-0.4</v>
      </c>
      <c r="G18" s="33"/>
      <c r="H18" s="33">
        <v>1.3</v>
      </c>
      <c r="I18" s="75">
        <f t="shared" si="2"/>
        <v>-1.3</v>
      </c>
      <c r="J18" s="36">
        <f t="shared" si="3"/>
      </c>
      <c r="K18" s="33"/>
      <c r="L18" s="54" t="s">
        <v>100</v>
      </c>
    </row>
    <row r="19" spans="1:12" s="2" customFormat="1" ht="15" hidden="1">
      <c r="A19" s="76" t="s">
        <v>14</v>
      </c>
      <c r="B19" s="18">
        <v>154.2</v>
      </c>
      <c r="C19" s="33"/>
      <c r="D19" s="33">
        <f t="shared" si="0"/>
        <v>0</v>
      </c>
      <c r="E19" s="33"/>
      <c r="F19" s="75">
        <f t="shared" si="1"/>
        <v>0</v>
      </c>
      <c r="G19" s="33"/>
      <c r="H19" s="33"/>
      <c r="I19" s="75">
        <f t="shared" si="2"/>
        <v>0</v>
      </c>
      <c r="J19" s="36">
        <f t="shared" si="3"/>
      </c>
      <c r="K19" s="33"/>
      <c r="L19" s="54" t="s">
        <v>100</v>
      </c>
    </row>
    <row r="20" spans="1:12" s="2" customFormat="1" ht="15" hidden="1">
      <c r="A20" s="76" t="s">
        <v>15</v>
      </c>
      <c r="B20" s="18">
        <v>12.1</v>
      </c>
      <c r="C20" s="33"/>
      <c r="D20" s="33">
        <f t="shared" si="0"/>
        <v>0</v>
      </c>
      <c r="E20" s="33"/>
      <c r="F20" s="75">
        <f t="shared" si="1"/>
        <v>0</v>
      </c>
      <c r="G20" s="33"/>
      <c r="H20" s="33"/>
      <c r="I20" s="75">
        <f t="shared" si="2"/>
        <v>0</v>
      </c>
      <c r="J20" s="36">
        <f t="shared" si="3"/>
      </c>
      <c r="K20" s="33"/>
      <c r="L20" s="54" t="s">
        <v>100</v>
      </c>
    </row>
    <row r="21" spans="1:12" s="2" customFormat="1" ht="15" hidden="1">
      <c r="A21" s="76" t="s">
        <v>16</v>
      </c>
      <c r="B21" s="18">
        <v>260.1</v>
      </c>
      <c r="C21" s="33"/>
      <c r="D21" s="33">
        <f t="shared" si="0"/>
        <v>0</v>
      </c>
      <c r="E21" s="33">
        <v>3.8</v>
      </c>
      <c r="F21" s="75">
        <f t="shared" si="1"/>
        <v>-3.8</v>
      </c>
      <c r="G21" s="33"/>
      <c r="H21" s="33">
        <v>13.1</v>
      </c>
      <c r="I21" s="75">
        <f t="shared" si="2"/>
        <v>-13.1</v>
      </c>
      <c r="J21" s="36">
        <f t="shared" si="3"/>
      </c>
      <c r="K21" s="33"/>
      <c r="L21" s="54" t="s">
        <v>100</v>
      </c>
    </row>
    <row r="22" spans="1:12" s="2" customFormat="1" ht="15" hidden="1">
      <c r="A22" s="76" t="s">
        <v>17</v>
      </c>
      <c r="B22" s="18">
        <v>2.7</v>
      </c>
      <c r="C22" s="33"/>
      <c r="D22" s="33">
        <f t="shared" si="0"/>
        <v>0</v>
      </c>
      <c r="E22" s="33"/>
      <c r="F22" s="75">
        <f t="shared" si="1"/>
        <v>0</v>
      </c>
      <c r="G22" s="33"/>
      <c r="H22" s="33"/>
      <c r="I22" s="75">
        <f t="shared" si="2"/>
        <v>0</v>
      </c>
      <c r="J22" s="36">
        <f t="shared" si="3"/>
      </c>
      <c r="K22" s="33"/>
      <c r="L22" s="54" t="s">
        <v>100</v>
      </c>
    </row>
    <row r="23" spans="1:12" s="2" customFormat="1" ht="15" hidden="1">
      <c r="A23" s="76" t="s">
        <v>18</v>
      </c>
      <c r="B23" s="18">
        <v>125.8</v>
      </c>
      <c r="C23" s="33"/>
      <c r="D23" s="33">
        <f t="shared" si="0"/>
        <v>0</v>
      </c>
      <c r="E23" s="33"/>
      <c r="F23" s="75">
        <f t="shared" si="1"/>
        <v>0</v>
      </c>
      <c r="G23" s="33"/>
      <c r="H23" s="33"/>
      <c r="I23" s="75">
        <f t="shared" si="2"/>
        <v>0</v>
      </c>
      <c r="J23" s="36">
        <f t="shared" si="3"/>
      </c>
      <c r="K23" s="33"/>
      <c r="L23" s="54" t="s">
        <v>100</v>
      </c>
    </row>
    <row r="24" spans="1:12" s="2" customFormat="1" ht="15" hidden="1">
      <c r="A24" s="76" t="s">
        <v>19</v>
      </c>
      <c r="B24" s="18">
        <v>15.8</v>
      </c>
      <c r="C24" s="33"/>
      <c r="D24" s="33">
        <f t="shared" si="0"/>
        <v>0</v>
      </c>
      <c r="E24" s="33"/>
      <c r="F24" s="75">
        <f t="shared" si="1"/>
        <v>0</v>
      </c>
      <c r="G24" s="33"/>
      <c r="H24" s="33"/>
      <c r="I24" s="75">
        <f t="shared" si="2"/>
        <v>0</v>
      </c>
      <c r="J24" s="36">
        <f t="shared" si="3"/>
      </c>
      <c r="K24" s="33"/>
      <c r="L24" s="54" t="s">
        <v>100</v>
      </c>
    </row>
    <row r="25" spans="1:12" s="2" customFormat="1" ht="15" hidden="1">
      <c r="A25" s="76"/>
      <c r="B25" s="18"/>
      <c r="C25" s="33"/>
      <c r="D25" s="33" t="e">
        <f t="shared" si="0"/>
        <v>#DIV/0!</v>
      </c>
      <c r="E25" s="33"/>
      <c r="F25" s="75"/>
      <c r="G25" s="33"/>
      <c r="H25" s="33"/>
      <c r="I25" s="75"/>
      <c r="J25" s="36"/>
      <c r="K25" s="33"/>
      <c r="L25" s="54"/>
    </row>
    <row r="26" spans="1:12" s="15" customFormat="1" ht="15">
      <c r="A26" s="74" t="s">
        <v>20</v>
      </c>
      <c r="B26" s="16">
        <v>116.53799999999998</v>
      </c>
      <c r="C26" s="32">
        <f>SUM(C27:C36)-C30</f>
        <v>1.6</v>
      </c>
      <c r="D26" s="32">
        <f t="shared" si="0"/>
        <v>1.372942731126328</v>
      </c>
      <c r="E26" s="32">
        <f>SUM(E27:E36)-E30</f>
        <v>0</v>
      </c>
      <c r="F26" s="75">
        <f t="shared" si="1"/>
        <v>1.6</v>
      </c>
      <c r="G26" s="32">
        <f>SUM(G27:G36)-G30</f>
        <v>8.2</v>
      </c>
      <c r="H26" s="32">
        <f>SUM(H27:H36)-H30</f>
        <v>0</v>
      </c>
      <c r="I26" s="75">
        <f t="shared" si="2"/>
        <v>8.2</v>
      </c>
      <c r="J26" s="36">
        <f t="shared" si="3"/>
        <v>51.24999999999999</v>
      </c>
      <c r="K26" s="33"/>
      <c r="L26" s="54" t="s">
        <v>100</v>
      </c>
    </row>
    <row r="27" spans="1:12" s="2" customFormat="1" ht="15" hidden="1">
      <c r="A27" s="76" t="s">
        <v>61</v>
      </c>
      <c r="B27" s="18">
        <v>0</v>
      </c>
      <c r="C27" s="33"/>
      <c r="D27" s="33" t="e">
        <f t="shared" si="0"/>
        <v>#DIV/0!</v>
      </c>
      <c r="E27" s="33"/>
      <c r="F27" s="75">
        <f t="shared" si="1"/>
        <v>0</v>
      </c>
      <c r="G27" s="33"/>
      <c r="H27" s="33"/>
      <c r="I27" s="75">
        <f t="shared" si="2"/>
        <v>0</v>
      </c>
      <c r="J27" s="36">
        <f t="shared" si="3"/>
      </c>
      <c r="K27" s="33"/>
      <c r="L27" s="54" t="s">
        <v>100</v>
      </c>
    </row>
    <row r="28" spans="1:12" s="2" customFormat="1" ht="15" hidden="1">
      <c r="A28" s="76" t="s">
        <v>21</v>
      </c>
      <c r="B28" s="18">
        <v>0</v>
      </c>
      <c r="C28" s="33"/>
      <c r="D28" s="33" t="e">
        <f t="shared" si="0"/>
        <v>#DIV/0!</v>
      </c>
      <c r="E28" s="33"/>
      <c r="F28" s="75">
        <f t="shared" si="1"/>
        <v>0</v>
      </c>
      <c r="G28" s="33"/>
      <c r="H28" s="33"/>
      <c r="I28" s="75">
        <f t="shared" si="2"/>
        <v>0</v>
      </c>
      <c r="J28" s="36">
        <f t="shared" si="3"/>
      </c>
      <c r="K28" s="33"/>
      <c r="L28" s="54" t="s">
        <v>100</v>
      </c>
    </row>
    <row r="29" spans="1:12" s="2" customFormat="1" ht="15" hidden="1">
      <c r="A29" s="76" t="s">
        <v>22</v>
      </c>
      <c r="B29" s="18">
        <v>0.843</v>
      </c>
      <c r="C29" s="33"/>
      <c r="D29" s="33">
        <f t="shared" si="0"/>
        <v>0</v>
      </c>
      <c r="E29" s="33"/>
      <c r="F29" s="75">
        <f t="shared" si="1"/>
        <v>0</v>
      </c>
      <c r="G29" s="33"/>
      <c r="H29" s="33"/>
      <c r="I29" s="75">
        <f t="shared" si="2"/>
        <v>0</v>
      </c>
      <c r="J29" s="36">
        <f t="shared" si="3"/>
      </c>
      <c r="K29" s="33"/>
      <c r="L29" s="54" t="s">
        <v>100</v>
      </c>
    </row>
    <row r="30" spans="1:12" s="2" customFormat="1" ht="15" hidden="1">
      <c r="A30" s="76" t="s">
        <v>62</v>
      </c>
      <c r="B30" s="18">
        <v>0</v>
      </c>
      <c r="C30" s="33"/>
      <c r="D30" s="33" t="e">
        <f t="shared" si="0"/>
        <v>#DIV/0!</v>
      </c>
      <c r="E30" s="33"/>
      <c r="F30" s="75">
        <f t="shared" si="1"/>
        <v>0</v>
      </c>
      <c r="G30" s="33"/>
      <c r="H30" s="33"/>
      <c r="I30" s="75">
        <f t="shared" si="2"/>
        <v>0</v>
      </c>
      <c r="J30" s="36">
        <f t="shared" si="3"/>
      </c>
      <c r="K30" s="33"/>
      <c r="L30" s="54" t="s">
        <v>100</v>
      </c>
    </row>
    <row r="31" spans="1:12" s="2" customFormat="1" ht="15" hidden="1">
      <c r="A31" s="76" t="s">
        <v>23</v>
      </c>
      <c r="B31" s="18">
        <v>70.6</v>
      </c>
      <c r="C31" s="33"/>
      <c r="D31" s="33">
        <f t="shared" si="0"/>
        <v>0</v>
      </c>
      <c r="E31" s="33"/>
      <c r="F31" s="75">
        <f t="shared" si="1"/>
        <v>0</v>
      </c>
      <c r="G31" s="33"/>
      <c r="H31" s="33"/>
      <c r="I31" s="75">
        <f t="shared" si="2"/>
        <v>0</v>
      </c>
      <c r="J31" s="36">
        <f t="shared" si="3"/>
      </c>
      <c r="K31" s="33"/>
      <c r="L31" s="54" t="s">
        <v>100</v>
      </c>
    </row>
    <row r="32" spans="1:12" s="2" customFormat="1" ht="15">
      <c r="A32" s="76" t="s">
        <v>24</v>
      </c>
      <c r="B32" s="18">
        <v>13.095</v>
      </c>
      <c r="C32" s="33">
        <v>1.6</v>
      </c>
      <c r="D32" s="33">
        <f t="shared" si="0"/>
        <v>12.21840397098129</v>
      </c>
      <c r="E32" s="33"/>
      <c r="F32" s="77">
        <f t="shared" si="1"/>
        <v>1.6</v>
      </c>
      <c r="G32" s="33">
        <v>8.2</v>
      </c>
      <c r="H32" s="33"/>
      <c r="I32" s="77">
        <f t="shared" si="2"/>
        <v>8.2</v>
      </c>
      <c r="J32" s="37">
        <f t="shared" si="3"/>
        <v>51.24999999999999</v>
      </c>
      <c r="K32" s="33"/>
      <c r="L32" s="55" t="s">
        <v>100</v>
      </c>
    </row>
    <row r="33" spans="1:12" s="2" customFormat="1" ht="15" hidden="1">
      <c r="A33" s="76" t="s">
        <v>25</v>
      </c>
      <c r="B33" s="18">
        <v>24.3</v>
      </c>
      <c r="C33" s="33"/>
      <c r="D33" s="33">
        <f t="shared" si="0"/>
        <v>0</v>
      </c>
      <c r="E33" s="33"/>
      <c r="F33" s="75">
        <f t="shared" si="1"/>
        <v>0</v>
      </c>
      <c r="G33" s="33"/>
      <c r="H33" s="33"/>
      <c r="I33" s="75">
        <f t="shared" si="2"/>
        <v>0</v>
      </c>
      <c r="J33" s="36">
        <f t="shared" si="3"/>
      </c>
      <c r="K33" s="33"/>
      <c r="L33" s="54" t="s">
        <v>100</v>
      </c>
    </row>
    <row r="34" spans="1:12" s="2" customFormat="1" ht="15" hidden="1">
      <c r="A34" s="76" t="s">
        <v>26</v>
      </c>
      <c r="B34" s="18">
        <v>0</v>
      </c>
      <c r="C34" s="33"/>
      <c r="D34" s="33" t="e">
        <f t="shared" si="0"/>
        <v>#DIV/0!</v>
      </c>
      <c r="E34" s="33"/>
      <c r="F34" s="75">
        <f t="shared" si="1"/>
        <v>0</v>
      </c>
      <c r="G34" s="33"/>
      <c r="H34" s="33"/>
      <c r="I34" s="75">
        <f t="shared" si="2"/>
        <v>0</v>
      </c>
      <c r="J34" s="36">
        <f t="shared" si="3"/>
      </c>
      <c r="K34" s="33"/>
      <c r="L34" s="54" t="s">
        <v>100</v>
      </c>
    </row>
    <row r="35" spans="1:12" s="2" customFormat="1" ht="15" hidden="1">
      <c r="A35" s="76" t="s">
        <v>27</v>
      </c>
      <c r="B35" s="18">
        <v>2.6</v>
      </c>
      <c r="C35" s="33"/>
      <c r="D35" s="33">
        <f t="shared" si="0"/>
        <v>0</v>
      </c>
      <c r="E35" s="33"/>
      <c r="F35" s="75">
        <f t="shared" si="1"/>
        <v>0</v>
      </c>
      <c r="G35" s="33"/>
      <c r="H35" s="33"/>
      <c r="I35" s="75">
        <f t="shared" si="2"/>
        <v>0</v>
      </c>
      <c r="J35" s="36">
        <f t="shared" si="3"/>
      </c>
      <c r="K35" s="33"/>
      <c r="L35" s="54" t="s">
        <v>100</v>
      </c>
    </row>
    <row r="36" spans="1:12" s="2" customFormat="1" ht="15" hidden="1">
      <c r="A36" s="76" t="s">
        <v>28</v>
      </c>
      <c r="B36" s="18">
        <v>5.1</v>
      </c>
      <c r="C36" s="33"/>
      <c r="D36" s="33">
        <f t="shared" si="0"/>
        <v>0</v>
      </c>
      <c r="E36" s="33"/>
      <c r="F36" s="75">
        <f t="shared" si="1"/>
        <v>0</v>
      </c>
      <c r="G36" s="33"/>
      <c r="H36" s="33"/>
      <c r="I36" s="75">
        <f t="shared" si="2"/>
        <v>0</v>
      </c>
      <c r="J36" s="36">
        <f t="shared" si="3"/>
      </c>
      <c r="K36" s="33"/>
      <c r="L36" s="54" t="s">
        <v>100</v>
      </c>
    </row>
    <row r="37" spans="1:14" s="15" customFormat="1" ht="15">
      <c r="A37" s="74" t="s">
        <v>93</v>
      </c>
      <c r="B37" s="16">
        <v>1142.6000000000001</v>
      </c>
      <c r="C37" s="32">
        <f>SUM(C38:C45)</f>
        <v>587.4355</v>
      </c>
      <c r="D37" s="32">
        <f t="shared" si="0"/>
        <v>51.41217398914756</v>
      </c>
      <c r="E37" s="32">
        <f>SUM(E38:E45)</f>
        <v>600.86</v>
      </c>
      <c r="F37" s="75">
        <f t="shared" si="1"/>
        <v>-13.424499999999966</v>
      </c>
      <c r="G37" s="32">
        <f>SUM(G38:G45)</f>
        <v>2306.3841</v>
      </c>
      <c r="H37" s="32">
        <f>SUM(H38:H45)</f>
        <v>2181.34</v>
      </c>
      <c r="I37" s="75">
        <f>G37-H37</f>
        <v>125.04410000000007</v>
      </c>
      <c r="J37" s="36">
        <f aca="true" t="shared" si="4" ref="J37:J101">G37/C37*10</f>
        <v>39.26191215886681</v>
      </c>
      <c r="K37" s="32">
        <f aca="true" t="shared" si="5" ref="K37:K101">H37/E37*10</f>
        <v>36.30363146157175</v>
      </c>
      <c r="L37" s="54">
        <f>J37-K37</f>
        <v>2.9582806972950593</v>
      </c>
      <c r="M37" s="19"/>
      <c r="N37" s="19"/>
    </row>
    <row r="38" spans="1:14" s="25" customFormat="1" ht="15">
      <c r="A38" s="76" t="s">
        <v>63</v>
      </c>
      <c r="B38" s="18">
        <v>12</v>
      </c>
      <c r="C38" s="33">
        <v>11.9</v>
      </c>
      <c r="D38" s="33">
        <f t="shared" si="0"/>
        <v>99.16666666666667</v>
      </c>
      <c r="E38" s="33">
        <v>13</v>
      </c>
      <c r="F38" s="77">
        <f t="shared" si="1"/>
        <v>-1.0999999999999996</v>
      </c>
      <c r="G38" s="33">
        <v>51.3</v>
      </c>
      <c r="H38" s="33">
        <v>61.7</v>
      </c>
      <c r="I38" s="77">
        <f t="shared" si="2"/>
        <v>-10.400000000000006</v>
      </c>
      <c r="J38" s="33">
        <f t="shared" si="4"/>
        <v>43.10924369747899</v>
      </c>
      <c r="K38" s="33">
        <f t="shared" si="5"/>
        <v>47.46153846153846</v>
      </c>
      <c r="L38" s="55">
        <f aca="true" t="shared" si="6" ref="L38:L101">J38-K38</f>
        <v>-4.352294764059472</v>
      </c>
      <c r="M38" s="2"/>
      <c r="N38" s="2"/>
    </row>
    <row r="39" spans="1:12" s="2" customFormat="1" ht="15">
      <c r="A39" s="76" t="s">
        <v>67</v>
      </c>
      <c r="B39" s="18">
        <v>37.5</v>
      </c>
      <c r="C39" s="33">
        <v>22.5</v>
      </c>
      <c r="D39" s="33">
        <f t="shared" si="0"/>
        <v>60</v>
      </c>
      <c r="E39" s="33">
        <v>2.56</v>
      </c>
      <c r="F39" s="77">
        <f t="shared" si="1"/>
        <v>19.94</v>
      </c>
      <c r="G39" s="33">
        <v>38.9</v>
      </c>
      <c r="H39" s="33">
        <v>6.24</v>
      </c>
      <c r="I39" s="77">
        <f t="shared" si="2"/>
        <v>32.66</v>
      </c>
      <c r="J39" s="33">
        <f t="shared" si="4"/>
        <v>17.288888888888888</v>
      </c>
      <c r="K39" s="33">
        <f t="shared" si="5"/>
        <v>24.375</v>
      </c>
      <c r="L39" s="55">
        <f t="shared" si="6"/>
        <v>-7.086111111111112</v>
      </c>
    </row>
    <row r="40" spans="1:12" s="5" customFormat="1" ht="15">
      <c r="A40" s="78" t="s">
        <v>101</v>
      </c>
      <c r="B40" s="214">
        <v>192.3</v>
      </c>
      <c r="C40" s="34">
        <v>179.8355</v>
      </c>
      <c r="D40" s="34">
        <f t="shared" si="0"/>
        <v>93.51820072802911</v>
      </c>
      <c r="E40" s="34">
        <v>192.8</v>
      </c>
      <c r="F40" s="34">
        <f>C40-E40</f>
        <v>-12.964500000000015</v>
      </c>
      <c r="G40" s="34">
        <v>551.0841</v>
      </c>
      <c r="H40" s="34">
        <v>520.9</v>
      </c>
      <c r="I40" s="34">
        <f>G40-H40</f>
        <v>30.184100000000058</v>
      </c>
      <c r="J40" s="34">
        <f>G40/C40*10</f>
        <v>30.643788351020795</v>
      </c>
      <c r="K40" s="34">
        <f>H40/E40*10</f>
        <v>27.01763485477178</v>
      </c>
      <c r="L40" s="56">
        <f>J40-K40</f>
        <v>3.626153496249014</v>
      </c>
    </row>
    <row r="41" spans="1:12" s="2" customFormat="1" ht="15">
      <c r="A41" s="76" t="s">
        <v>30</v>
      </c>
      <c r="B41" s="18">
        <v>174.3</v>
      </c>
      <c r="C41" s="33">
        <v>169.6</v>
      </c>
      <c r="D41" s="33">
        <f t="shared" si="0"/>
        <v>97.30349971313825</v>
      </c>
      <c r="E41" s="33">
        <v>179</v>
      </c>
      <c r="F41" s="77">
        <f t="shared" si="1"/>
        <v>-9.400000000000006</v>
      </c>
      <c r="G41" s="33">
        <v>996.1</v>
      </c>
      <c r="H41" s="33">
        <v>965.6</v>
      </c>
      <c r="I41" s="77">
        <f t="shared" si="2"/>
        <v>30.5</v>
      </c>
      <c r="J41" s="33">
        <f t="shared" si="4"/>
        <v>58.73231132075472</v>
      </c>
      <c r="K41" s="33">
        <f t="shared" si="5"/>
        <v>53.944134078212294</v>
      </c>
      <c r="L41" s="55">
        <f t="shared" si="6"/>
        <v>4.7881772425424245</v>
      </c>
    </row>
    <row r="42" spans="1:12" s="2" customFormat="1" ht="15" hidden="1">
      <c r="A42" s="76" t="s">
        <v>31</v>
      </c>
      <c r="B42" s="18">
        <v>5.1</v>
      </c>
      <c r="C42" s="33"/>
      <c r="D42" s="33">
        <f t="shared" si="0"/>
        <v>0</v>
      </c>
      <c r="E42" s="33">
        <v>1.9</v>
      </c>
      <c r="F42" s="186">
        <f t="shared" si="1"/>
        <v>-1.9</v>
      </c>
      <c r="G42" s="37"/>
      <c r="H42" s="37">
        <v>3.5</v>
      </c>
      <c r="I42" s="186">
        <f>G42-H42</f>
        <v>-3.5</v>
      </c>
      <c r="J42" s="37" t="e">
        <f t="shared" si="4"/>
        <v>#DIV/0!</v>
      </c>
      <c r="K42" s="37">
        <f t="shared" si="5"/>
        <v>18.42105263157895</v>
      </c>
      <c r="L42" s="58" t="e">
        <f t="shared" si="6"/>
        <v>#DIV/0!</v>
      </c>
    </row>
    <row r="43" spans="1:12" s="2" customFormat="1" ht="15">
      <c r="A43" s="76" t="s">
        <v>32</v>
      </c>
      <c r="B43" s="18">
        <v>302.2</v>
      </c>
      <c r="C43" s="33">
        <v>19.1</v>
      </c>
      <c r="D43" s="33">
        <f t="shared" si="0"/>
        <v>6.3203176704169435</v>
      </c>
      <c r="E43" s="33">
        <v>34.1</v>
      </c>
      <c r="F43" s="186">
        <f t="shared" si="1"/>
        <v>-15</v>
      </c>
      <c r="G43" s="37">
        <v>27.9</v>
      </c>
      <c r="H43" s="37">
        <v>70.2</v>
      </c>
      <c r="I43" s="186">
        <f t="shared" si="2"/>
        <v>-42.300000000000004</v>
      </c>
      <c r="J43" s="37">
        <f t="shared" si="4"/>
        <v>14.607329842931936</v>
      </c>
      <c r="K43" s="37">
        <f>H43/E43*10</f>
        <v>20.58651026392962</v>
      </c>
      <c r="L43" s="58">
        <f t="shared" si="6"/>
        <v>-5.979180420997682</v>
      </c>
    </row>
    <row r="44" spans="1:12" s="2" customFormat="1" ht="15">
      <c r="A44" s="76" t="s">
        <v>33</v>
      </c>
      <c r="B44" s="18">
        <v>419.20000000000005</v>
      </c>
      <c r="C44" s="33">
        <v>184.5</v>
      </c>
      <c r="D44" s="33">
        <f t="shared" si="0"/>
        <v>44.01240458015266</v>
      </c>
      <c r="E44" s="33">
        <v>177.5</v>
      </c>
      <c r="F44" s="186">
        <f t="shared" si="1"/>
        <v>7</v>
      </c>
      <c r="G44" s="37">
        <v>641.1</v>
      </c>
      <c r="H44" s="37">
        <v>553.2</v>
      </c>
      <c r="I44" s="186">
        <f t="shared" si="2"/>
        <v>87.89999999999998</v>
      </c>
      <c r="J44" s="37">
        <f t="shared" si="4"/>
        <v>34.7479674796748</v>
      </c>
      <c r="K44" s="37">
        <f t="shared" si="5"/>
        <v>31.166197183098596</v>
      </c>
      <c r="L44" s="58">
        <f t="shared" si="6"/>
        <v>3.5817702965762024</v>
      </c>
    </row>
    <row r="45" spans="1:12" s="2" customFormat="1" ht="15" hidden="1">
      <c r="A45" s="76" t="s">
        <v>102</v>
      </c>
      <c r="B45" s="18">
        <v>0</v>
      </c>
      <c r="C45" s="33"/>
      <c r="D45" s="33" t="e">
        <f t="shared" si="0"/>
        <v>#DIV/0!</v>
      </c>
      <c r="E45" s="33"/>
      <c r="F45" s="186">
        <f t="shared" si="1"/>
        <v>0</v>
      </c>
      <c r="G45" s="37"/>
      <c r="H45" s="37"/>
      <c r="I45" s="186"/>
      <c r="J45" s="37" t="e">
        <f t="shared" si="4"/>
        <v>#DIV/0!</v>
      </c>
      <c r="K45" s="37" t="e">
        <f t="shared" si="5"/>
        <v>#DIV/0!</v>
      </c>
      <c r="L45" s="58" t="e">
        <f>J45-K45</f>
        <v>#DIV/0!</v>
      </c>
    </row>
    <row r="46" spans="1:12" s="15" customFormat="1" ht="15">
      <c r="A46" s="74" t="s">
        <v>98</v>
      </c>
      <c r="B46" s="16">
        <v>307.6</v>
      </c>
      <c r="C46" s="35">
        <f>SUM(C47:C53)</f>
        <v>238.22899999999998</v>
      </c>
      <c r="D46" s="36">
        <f t="shared" si="0"/>
        <v>77.44765929778933</v>
      </c>
      <c r="E46" s="35">
        <v>225.73700000000002</v>
      </c>
      <c r="F46" s="75">
        <f t="shared" si="1"/>
        <v>12.491999999999962</v>
      </c>
      <c r="G46" s="35">
        <f>SUM(G47:G53)</f>
        <v>893.523</v>
      </c>
      <c r="H46" s="35">
        <v>881.51</v>
      </c>
      <c r="I46" s="75">
        <f>G46-H46</f>
        <v>12.013000000000034</v>
      </c>
      <c r="J46" s="36">
        <f t="shared" si="4"/>
        <v>37.50689462659878</v>
      </c>
      <c r="K46" s="36">
        <f>H46/E46*10</f>
        <v>39.05031075986657</v>
      </c>
      <c r="L46" s="57">
        <f t="shared" si="6"/>
        <v>-1.5434161332677903</v>
      </c>
    </row>
    <row r="47" spans="1:14" s="2" customFormat="1" ht="15">
      <c r="A47" s="76" t="s">
        <v>64</v>
      </c>
      <c r="B47" s="18">
        <v>36.1</v>
      </c>
      <c r="C47" s="33">
        <v>8.4</v>
      </c>
      <c r="D47" s="33">
        <f t="shared" si="0"/>
        <v>23.26869806094183</v>
      </c>
      <c r="E47" s="33">
        <v>9</v>
      </c>
      <c r="F47" s="77">
        <f t="shared" si="1"/>
        <v>-0.5999999999999996</v>
      </c>
      <c r="G47" s="33">
        <v>21.6</v>
      </c>
      <c r="H47" s="33">
        <v>2.5</v>
      </c>
      <c r="I47" s="77">
        <f t="shared" si="2"/>
        <v>19.1</v>
      </c>
      <c r="J47" s="33">
        <f t="shared" si="4"/>
        <v>25.714285714285715</v>
      </c>
      <c r="K47" s="37">
        <f t="shared" si="5"/>
        <v>2.7777777777777777</v>
      </c>
      <c r="L47" s="58">
        <f t="shared" si="6"/>
        <v>22.936507936507937</v>
      </c>
      <c r="N47" s="2">
        <f>M47*C47/10</f>
        <v>0</v>
      </c>
    </row>
    <row r="48" spans="1:12" s="2" customFormat="1" ht="15">
      <c r="A48" s="76" t="s">
        <v>65</v>
      </c>
      <c r="B48" s="18">
        <v>6.3</v>
      </c>
      <c r="C48" s="33">
        <v>3.9</v>
      </c>
      <c r="D48" s="33">
        <f t="shared" si="0"/>
        <v>61.904761904761905</v>
      </c>
      <c r="E48" s="33">
        <v>4.9</v>
      </c>
      <c r="F48" s="77">
        <f t="shared" si="1"/>
        <v>-1.0000000000000004</v>
      </c>
      <c r="G48" s="33">
        <v>10.9</v>
      </c>
      <c r="H48" s="33">
        <v>10.9</v>
      </c>
      <c r="I48" s="77">
        <f t="shared" si="2"/>
        <v>0</v>
      </c>
      <c r="J48" s="33">
        <f t="shared" si="4"/>
        <v>27.948717948717952</v>
      </c>
      <c r="K48" s="37">
        <f t="shared" si="5"/>
        <v>22.244897959183675</v>
      </c>
      <c r="L48" s="58">
        <f t="shared" si="6"/>
        <v>5.703819989534278</v>
      </c>
    </row>
    <row r="49" spans="1:12" s="2" customFormat="1" ht="15">
      <c r="A49" s="76" t="s">
        <v>66</v>
      </c>
      <c r="B49" s="18">
        <v>15.9</v>
      </c>
      <c r="C49" s="33">
        <v>9.7</v>
      </c>
      <c r="D49" s="33">
        <f t="shared" si="0"/>
        <v>61.0062893081761</v>
      </c>
      <c r="E49" s="33">
        <v>9.7</v>
      </c>
      <c r="F49" s="77">
        <f t="shared" si="1"/>
        <v>0</v>
      </c>
      <c r="G49" s="33">
        <v>29.9</v>
      </c>
      <c r="H49" s="33">
        <v>32.7</v>
      </c>
      <c r="I49" s="77">
        <f>G49-H49</f>
        <v>-2.8000000000000043</v>
      </c>
      <c r="J49" s="33">
        <f t="shared" si="4"/>
        <v>30.824742268041238</v>
      </c>
      <c r="K49" s="37">
        <f t="shared" si="5"/>
        <v>33.71134020618557</v>
      </c>
      <c r="L49" s="58">
        <f t="shared" si="6"/>
        <v>-2.8865979381443303</v>
      </c>
    </row>
    <row r="50" spans="1:12" s="2" customFormat="1" ht="15">
      <c r="A50" s="76" t="s">
        <v>29</v>
      </c>
      <c r="B50" s="18">
        <v>8.7</v>
      </c>
      <c r="C50" s="33">
        <v>1.488</v>
      </c>
      <c r="D50" s="33">
        <f t="shared" si="0"/>
        <v>17.10344827586207</v>
      </c>
      <c r="E50" s="33">
        <v>3.741</v>
      </c>
      <c r="F50" s="77">
        <f t="shared" si="1"/>
        <v>-2.253</v>
      </c>
      <c r="G50" s="33">
        <v>4.496</v>
      </c>
      <c r="H50" s="33">
        <v>11.197</v>
      </c>
      <c r="I50" s="77">
        <f>G50-H50</f>
        <v>-6.700999999999999</v>
      </c>
      <c r="J50" s="33">
        <f t="shared" si="4"/>
        <v>30.215053763440864</v>
      </c>
      <c r="K50" s="37">
        <f t="shared" si="5"/>
        <v>29.93049986634589</v>
      </c>
      <c r="L50" s="58">
        <f t="shared" si="6"/>
        <v>0.28455389709497325</v>
      </c>
    </row>
    <row r="51" spans="1:12" s="2" customFormat="1" ht="15">
      <c r="A51" s="76" t="s">
        <v>68</v>
      </c>
      <c r="B51" s="18">
        <v>3.7</v>
      </c>
      <c r="C51" s="33">
        <v>2.6</v>
      </c>
      <c r="D51" s="33">
        <f t="shared" si="0"/>
        <v>70.27027027027027</v>
      </c>
      <c r="E51" s="33">
        <v>3.4</v>
      </c>
      <c r="F51" s="77">
        <f t="shared" si="1"/>
        <v>-0.7999999999999998</v>
      </c>
      <c r="G51" s="33">
        <v>6</v>
      </c>
      <c r="H51" s="33">
        <v>10</v>
      </c>
      <c r="I51" s="77">
        <f>G51-H51</f>
        <v>-4</v>
      </c>
      <c r="J51" s="33">
        <f t="shared" si="4"/>
        <v>23.076923076923073</v>
      </c>
      <c r="K51" s="37">
        <f t="shared" si="5"/>
        <v>29.411764705882355</v>
      </c>
      <c r="L51" s="58">
        <f t="shared" si="6"/>
        <v>-6.334841628959282</v>
      </c>
    </row>
    <row r="52" spans="1:12" s="2" customFormat="1" ht="15">
      <c r="A52" s="76" t="s">
        <v>69</v>
      </c>
      <c r="B52" s="18">
        <v>23.5</v>
      </c>
      <c r="C52" s="33">
        <v>16.541</v>
      </c>
      <c r="D52" s="33">
        <f t="shared" si="0"/>
        <v>70.38723404255319</v>
      </c>
      <c r="E52" s="33">
        <v>12.096</v>
      </c>
      <c r="F52" s="77">
        <f t="shared" si="1"/>
        <v>4.445</v>
      </c>
      <c r="G52" s="33">
        <v>40.427</v>
      </c>
      <c r="H52" s="33">
        <v>31.713</v>
      </c>
      <c r="I52" s="77">
        <f>G52-H52</f>
        <v>8.713999999999999</v>
      </c>
      <c r="J52" s="33">
        <f t="shared" si="4"/>
        <v>24.44048122846261</v>
      </c>
      <c r="K52" s="37">
        <f t="shared" si="5"/>
        <v>26.217757936507937</v>
      </c>
      <c r="L52" s="58">
        <f t="shared" si="6"/>
        <v>-1.7772767080453278</v>
      </c>
    </row>
    <row r="53" spans="1:12" s="2" customFormat="1" ht="15">
      <c r="A53" s="215" t="s">
        <v>95</v>
      </c>
      <c r="B53" s="39">
        <v>213.4</v>
      </c>
      <c r="C53" s="216">
        <v>195.6</v>
      </c>
      <c r="D53" s="216">
        <f t="shared" si="0"/>
        <v>91.65885660731021</v>
      </c>
      <c r="E53" s="216">
        <v>182.9</v>
      </c>
      <c r="F53" s="217">
        <f t="shared" si="1"/>
        <v>12.699999999999989</v>
      </c>
      <c r="G53" s="216">
        <v>780.2</v>
      </c>
      <c r="H53" s="216">
        <v>782.5</v>
      </c>
      <c r="I53" s="217">
        <f>G53-H53</f>
        <v>-2.2999999999999545</v>
      </c>
      <c r="J53" s="216">
        <f t="shared" si="4"/>
        <v>39.88752556237219</v>
      </c>
      <c r="K53" s="40">
        <f t="shared" si="5"/>
        <v>42.78294149808638</v>
      </c>
      <c r="L53" s="218">
        <f>J53-K53</f>
        <v>-2.8954159357141904</v>
      </c>
    </row>
    <row r="54" spans="1:12" s="15" customFormat="1" ht="15" hidden="1">
      <c r="A54" s="61" t="s">
        <v>34</v>
      </c>
      <c r="B54" s="67">
        <v>2814.8</v>
      </c>
      <c r="C54" s="62">
        <f>SUM(C55:C68)</f>
        <v>0</v>
      </c>
      <c r="D54" s="63">
        <f aca="true" t="shared" si="7" ref="D54:D103">C54/B54*100</f>
        <v>0</v>
      </c>
      <c r="E54" s="64">
        <v>26.056</v>
      </c>
      <c r="F54" s="65">
        <f t="shared" si="1"/>
        <v>-26.056</v>
      </c>
      <c r="G54" s="62">
        <f>SUM(G55:G68)</f>
        <v>0</v>
      </c>
      <c r="H54" s="64">
        <v>46.006</v>
      </c>
      <c r="I54" s="66">
        <f>SUM(I55:I68)</f>
        <v>-46.006</v>
      </c>
      <c r="J54" s="67" t="e">
        <f t="shared" si="4"/>
        <v>#DIV/0!</v>
      </c>
      <c r="K54" s="68">
        <f t="shared" si="5"/>
        <v>17.656585815167332</v>
      </c>
      <c r="L54" s="69" t="e">
        <f t="shared" si="6"/>
        <v>#DIV/0!</v>
      </c>
    </row>
    <row r="55" spans="1:14" s="25" customFormat="1" ht="15" hidden="1">
      <c r="A55" s="46" t="s">
        <v>70</v>
      </c>
      <c r="B55" s="43">
        <v>409.3</v>
      </c>
      <c r="C55" s="30"/>
      <c r="D55" s="18">
        <f t="shared" si="7"/>
        <v>0</v>
      </c>
      <c r="E55" s="37"/>
      <c r="F55" s="59">
        <f t="shared" si="1"/>
        <v>0</v>
      </c>
      <c r="G55" s="30"/>
      <c r="H55" s="37"/>
      <c r="I55" s="20">
        <f t="shared" si="2"/>
        <v>0</v>
      </c>
      <c r="J55" s="43" t="e">
        <f t="shared" si="4"/>
        <v>#DIV/0!</v>
      </c>
      <c r="K55" s="18" t="e">
        <f t="shared" si="5"/>
        <v>#DIV/0!</v>
      </c>
      <c r="L55" s="20" t="e">
        <f t="shared" si="6"/>
        <v>#DIV/0!</v>
      </c>
      <c r="M55" s="2"/>
      <c r="N55" s="2"/>
    </row>
    <row r="56" spans="1:12" s="2" customFormat="1" ht="15" hidden="1">
      <c r="A56" s="46" t="s">
        <v>71</v>
      </c>
      <c r="B56" s="43">
        <v>33.7</v>
      </c>
      <c r="C56" s="30"/>
      <c r="D56" s="18">
        <f t="shared" si="7"/>
        <v>0</v>
      </c>
      <c r="E56" s="37"/>
      <c r="F56" s="59">
        <f t="shared" si="1"/>
        <v>0</v>
      </c>
      <c r="G56" s="30"/>
      <c r="H56" s="37"/>
      <c r="I56" s="20">
        <f t="shared" si="2"/>
        <v>0</v>
      </c>
      <c r="J56" s="43" t="e">
        <f t="shared" si="4"/>
        <v>#DIV/0!</v>
      </c>
      <c r="K56" s="18" t="e">
        <f t="shared" si="5"/>
        <v>#DIV/0!</v>
      </c>
      <c r="L56" s="20" t="e">
        <f t="shared" si="6"/>
        <v>#DIV/0!</v>
      </c>
    </row>
    <row r="57" spans="1:12" s="2" customFormat="1" ht="15" hidden="1">
      <c r="A57" s="46" t="s">
        <v>72</v>
      </c>
      <c r="B57" s="43">
        <v>151.5</v>
      </c>
      <c r="C57" s="30"/>
      <c r="D57" s="18">
        <f t="shared" si="7"/>
        <v>0</v>
      </c>
      <c r="E57" s="37"/>
      <c r="F57" s="59">
        <f t="shared" si="1"/>
        <v>0</v>
      </c>
      <c r="G57" s="30"/>
      <c r="H57" s="37"/>
      <c r="I57" s="20">
        <f t="shared" si="2"/>
        <v>0</v>
      </c>
      <c r="J57" s="43" t="e">
        <f t="shared" si="4"/>
        <v>#DIV/0!</v>
      </c>
      <c r="K57" s="18" t="e">
        <f t="shared" si="5"/>
        <v>#DIV/0!</v>
      </c>
      <c r="L57" s="20" t="e">
        <f t="shared" si="6"/>
        <v>#DIV/0!</v>
      </c>
    </row>
    <row r="58" spans="1:12" s="2" customFormat="1" ht="15" hidden="1">
      <c r="A58" s="46" t="s">
        <v>73</v>
      </c>
      <c r="B58" s="43">
        <v>385.4</v>
      </c>
      <c r="C58" s="30"/>
      <c r="D58" s="18">
        <f t="shared" si="7"/>
        <v>0</v>
      </c>
      <c r="E58" s="37">
        <v>3.4</v>
      </c>
      <c r="F58" s="59">
        <f t="shared" si="1"/>
        <v>-3.4</v>
      </c>
      <c r="G58" s="30"/>
      <c r="H58" s="37">
        <v>13.8</v>
      </c>
      <c r="I58" s="20">
        <f t="shared" si="2"/>
        <v>-13.8</v>
      </c>
      <c r="J58" s="43" t="e">
        <f t="shared" si="4"/>
        <v>#DIV/0!</v>
      </c>
      <c r="K58" s="18">
        <f t="shared" si="5"/>
        <v>40.58823529411765</v>
      </c>
      <c r="L58" s="20" t="e">
        <f t="shared" si="6"/>
        <v>#DIV/0!</v>
      </c>
    </row>
    <row r="59" spans="1:12" s="2" customFormat="1" ht="15" hidden="1">
      <c r="A59" s="46" t="s">
        <v>74</v>
      </c>
      <c r="B59" s="43">
        <v>127.9</v>
      </c>
      <c r="C59" s="30"/>
      <c r="D59" s="18">
        <f t="shared" si="7"/>
        <v>0</v>
      </c>
      <c r="E59" s="37"/>
      <c r="F59" s="59">
        <f t="shared" si="1"/>
        <v>0</v>
      </c>
      <c r="G59" s="30"/>
      <c r="H59" s="37"/>
      <c r="I59" s="20">
        <f t="shared" si="2"/>
        <v>0</v>
      </c>
      <c r="J59" s="43" t="e">
        <f t="shared" si="4"/>
        <v>#DIV/0!</v>
      </c>
      <c r="K59" s="18" t="e">
        <f t="shared" si="5"/>
        <v>#DIV/0!</v>
      </c>
      <c r="L59" s="20" t="e">
        <f t="shared" si="6"/>
        <v>#DIV/0!</v>
      </c>
    </row>
    <row r="60" spans="1:12" s="2" customFormat="1" ht="15" hidden="1">
      <c r="A60" s="46" t="s">
        <v>35</v>
      </c>
      <c r="B60" s="43">
        <v>97.6</v>
      </c>
      <c r="C60" s="30"/>
      <c r="D60" s="18">
        <f t="shared" si="7"/>
        <v>0</v>
      </c>
      <c r="E60" s="37"/>
      <c r="F60" s="59">
        <f t="shared" si="1"/>
        <v>0</v>
      </c>
      <c r="G60" s="30"/>
      <c r="H60" s="37"/>
      <c r="I60" s="20">
        <f t="shared" si="2"/>
        <v>0</v>
      </c>
      <c r="J60" s="43" t="e">
        <f t="shared" si="4"/>
        <v>#DIV/0!</v>
      </c>
      <c r="K60" s="18" t="e">
        <f t="shared" si="5"/>
        <v>#DIV/0!</v>
      </c>
      <c r="L60" s="20" t="e">
        <f t="shared" si="6"/>
        <v>#DIV/0!</v>
      </c>
    </row>
    <row r="61" spans="1:12" s="2" customFormat="1" ht="15" hidden="1">
      <c r="A61" s="46" t="s">
        <v>94</v>
      </c>
      <c r="B61" s="43">
        <v>72</v>
      </c>
      <c r="C61" s="30"/>
      <c r="D61" s="18">
        <f>C61/B61*100</f>
        <v>0</v>
      </c>
      <c r="E61" s="37"/>
      <c r="F61" s="59">
        <f>C61-E61</f>
        <v>0</v>
      </c>
      <c r="G61" s="30"/>
      <c r="H61" s="37"/>
      <c r="I61" s="20">
        <f>G61-H61</f>
        <v>0</v>
      </c>
      <c r="J61" s="43" t="e">
        <f>G61/C61*10</f>
        <v>#DIV/0!</v>
      </c>
      <c r="K61" s="18" t="e">
        <f>H61/E61*10</f>
        <v>#DIV/0!</v>
      </c>
      <c r="L61" s="20" t="e">
        <f>J61-K61</f>
        <v>#DIV/0!</v>
      </c>
    </row>
    <row r="62" spans="1:12" s="2" customFormat="1" ht="15" hidden="1">
      <c r="A62" s="46" t="s">
        <v>36</v>
      </c>
      <c r="B62" s="43">
        <v>97.4</v>
      </c>
      <c r="C62" s="30"/>
      <c r="D62" s="18">
        <f t="shared" si="7"/>
        <v>0</v>
      </c>
      <c r="E62" s="37"/>
      <c r="F62" s="59">
        <f t="shared" si="1"/>
        <v>0</v>
      </c>
      <c r="G62" s="30"/>
      <c r="H62" s="37"/>
      <c r="I62" s="20">
        <f t="shared" si="2"/>
        <v>0</v>
      </c>
      <c r="J62" s="43" t="e">
        <f t="shared" si="4"/>
        <v>#DIV/0!</v>
      </c>
      <c r="K62" s="18" t="e">
        <f t="shared" si="5"/>
        <v>#DIV/0!</v>
      </c>
      <c r="L62" s="20" t="e">
        <f t="shared" si="6"/>
        <v>#DIV/0!</v>
      </c>
    </row>
    <row r="63" spans="1:12" s="2" customFormat="1" ht="15" hidden="1">
      <c r="A63" s="46" t="s">
        <v>75</v>
      </c>
      <c r="B63" s="43">
        <v>136.8</v>
      </c>
      <c r="C63" s="30"/>
      <c r="D63" s="18">
        <f t="shared" si="7"/>
        <v>0</v>
      </c>
      <c r="E63" s="37"/>
      <c r="F63" s="59">
        <f t="shared" si="1"/>
        <v>0</v>
      </c>
      <c r="G63" s="30"/>
      <c r="H63" s="37"/>
      <c r="I63" s="20">
        <f t="shared" si="2"/>
        <v>0</v>
      </c>
      <c r="J63" s="43" t="e">
        <f t="shared" si="4"/>
        <v>#DIV/0!</v>
      </c>
      <c r="K63" s="18" t="e">
        <f t="shared" si="5"/>
        <v>#DIV/0!</v>
      </c>
      <c r="L63" s="20" t="e">
        <f t="shared" si="6"/>
        <v>#DIV/0!</v>
      </c>
    </row>
    <row r="64" spans="1:12" s="2" customFormat="1" ht="15" hidden="1">
      <c r="A64" s="46" t="s">
        <v>37</v>
      </c>
      <c r="B64" s="43">
        <v>466.2</v>
      </c>
      <c r="C64" s="30"/>
      <c r="D64" s="18">
        <f t="shared" si="7"/>
        <v>0</v>
      </c>
      <c r="E64" s="37">
        <v>0.2</v>
      </c>
      <c r="F64" s="59">
        <f t="shared" si="1"/>
        <v>-0.2</v>
      </c>
      <c r="G64" s="30"/>
      <c r="H64" s="37">
        <v>0.2</v>
      </c>
      <c r="I64" s="20">
        <f t="shared" si="2"/>
        <v>-0.2</v>
      </c>
      <c r="J64" s="43" t="e">
        <f t="shared" si="4"/>
        <v>#DIV/0!</v>
      </c>
      <c r="K64" s="18">
        <f t="shared" si="5"/>
        <v>10</v>
      </c>
      <c r="L64" s="20" t="e">
        <f t="shared" si="6"/>
        <v>#DIV/0!</v>
      </c>
    </row>
    <row r="65" spans="1:12" s="2" customFormat="1" ht="15" hidden="1">
      <c r="A65" s="46" t="s">
        <v>38</v>
      </c>
      <c r="B65" s="43">
        <v>107.6</v>
      </c>
      <c r="C65" s="30"/>
      <c r="D65" s="18">
        <f t="shared" si="7"/>
        <v>0</v>
      </c>
      <c r="E65" s="37">
        <v>0.4</v>
      </c>
      <c r="F65" s="59">
        <f t="shared" si="1"/>
        <v>-0.4</v>
      </c>
      <c r="G65" s="30"/>
      <c r="H65" s="37">
        <v>0.5</v>
      </c>
      <c r="I65" s="20">
        <f t="shared" si="2"/>
        <v>-0.5</v>
      </c>
      <c r="J65" s="43" t="e">
        <f t="shared" si="4"/>
        <v>#DIV/0!</v>
      </c>
      <c r="K65" s="18">
        <f t="shared" si="5"/>
        <v>12.5</v>
      </c>
      <c r="L65" s="20" t="e">
        <f t="shared" si="6"/>
        <v>#DIV/0!</v>
      </c>
    </row>
    <row r="66" spans="1:12" s="2" customFormat="1" ht="15" hidden="1">
      <c r="A66" s="44" t="s">
        <v>39</v>
      </c>
      <c r="B66" s="43">
        <v>296</v>
      </c>
      <c r="C66" s="30"/>
      <c r="D66" s="18">
        <f t="shared" si="7"/>
        <v>0</v>
      </c>
      <c r="E66" s="37">
        <v>0.3</v>
      </c>
      <c r="F66" s="59">
        <f t="shared" si="1"/>
        <v>-0.3</v>
      </c>
      <c r="G66" s="30"/>
      <c r="H66" s="37">
        <v>0.9</v>
      </c>
      <c r="I66" s="20">
        <f t="shared" si="2"/>
        <v>-0.9</v>
      </c>
      <c r="J66" s="43" t="e">
        <f t="shared" si="4"/>
        <v>#DIV/0!</v>
      </c>
      <c r="K66" s="18">
        <f t="shared" si="5"/>
        <v>30</v>
      </c>
      <c r="L66" s="20" t="e">
        <f t="shared" si="6"/>
        <v>#DIV/0!</v>
      </c>
    </row>
    <row r="67" spans="1:12" s="2" customFormat="1" ht="15" hidden="1">
      <c r="A67" s="44" t="s">
        <v>40</v>
      </c>
      <c r="B67" s="43">
        <v>319.9</v>
      </c>
      <c r="C67" s="28"/>
      <c r="D67" s="18">
        <f t="shared" si="7"/>
        <v>0</v>
      </c>
      <c r="E67" s="33">
        <v>21.5</v>
      </c>
      <c r="F67" s="59">
        <f t="shared" si="1"/>
        <v>-21.5</v>
      </c>
      <c r="G67" s="28"/>
      <c r="H67" s="33">
        <v>29.6</v>
      </c>
      <c r="I67" s="20">
        <f t="shared" si="2"/>
        <v>-29.6</v>
      </c>
      <c r="J67" s="43" t="e">
        <f t="shared" si="4"/>
        <v>#DIV/0!</v>
      </c>
      <c r="K67" s="18">
        <f t="shared" si="5"/>
        <v>13.767441860465118</v>
      </c>
      <c r="L67" s="20" t="e">
        <f t="shared" si="6"/>
        <v>#DIV/0!</v>
      </c>
    </row>
    <row r="68" spans="1:12" s="2" customFormat="1" ht="15" hidden="1">
      <c r="A68" s="46" t="s">
        <v>41</v>
      </c>
      <c r="B68" s="43">
        <v>113.5</v>
      </c>
      <c r="C68" s="30"/>
      <c r="D68" s="18">
        <f t="shared" si="7"/>
        <v>0</v>
      </c>
      <c r="E68" s="37">
        <v>0.256</v>
      </c>
      <c r="F68" s="59">
        <f t="shared" si="1"/>
        <v>-0.256</v>
      </c>
      <c r="G68" s="30"/>
      <c r="H68" s="37">
        <v>1.006</v>
      </c>
      <c r="I68" s="20">
        <f t="shared" si="2"/>
        <v>-1.006</v>
      </c>
      <c r="J68" s="43" t="e">
        <f t="shared" si="4"/>
        <v>#DIV/0!</v>
      </c>
      <c r="K68" s="18">
        <f t="shared" si="5"/>
        <v>39.296875</v>
      </c>
      <c r="L68" s="20" t="e">
        <f t="shared" si="6"/>
        <v>#DIV/0!</v>
      </c>
    </row>
    <row r="69" spans="1:12" s="15" customFormat="1" ht="15" hidden="1">
      <c r="A69" s="45" t="s">
        <v>76</v>
      </c>
      <c r="B69" s="42">
        <v>703.6</v>
      </c>
      <c r="C69" s="29">
        <f>SUM(C70:C75)-C73-C74</f>
        <v>0</v>
      </c>
      <c r="D69" s="16">
        <f t="shared" si="7"/>
        <v>0</v>
      </c>
      <c r="E69" s="36">
        <f>SUM(E70:E75)-E73-E74</f>
        <v>0</v>
      </c>
      <c r="F69" s="49">
        <f t="shared" si="1"/>
        <v>0</v>
      </c>
      <c r="G69" s="29">
        <f>SUM(G70:G75)-G73-G74</f>
        <v>0</v>
      </c>
      <c r="H69" s="36">
        <f>SUM(H70:H75)-H73-H74</f>
        <v>0</v>
      </c>
      <c r="I69" s="17">
        <f t="shared" si="2"/>
        <v>0</v>
      </c>
      <c r="J69" s="42" t="e">
        <f t="shared" si="4"/>
        <v>#DIV/0!</v>
      </c>
      <c r="K69" s="18" t="e">
        <f t="shared" si="5"/>
        <v>#DIV/0!</v>
      </c>
      <c r="L69" s="27" t="e">
        <f t="shared" si="6"/>
        <v>#DIV/0!</v>
      </c>
    </row>
    <row r="70" spans="1:12" s="2" customFormat="1" ht="15" hidden="1">
      <c r="A70" s="46" t="s">
        <v>77</v>
      </c>
      <c r="B70" s="43">
        <v>138.7</v>
      </c>
      <c r="C70" s="30"/>
      <c r="D70" s="18">
        <f t="shared" si="7"/>
        <v>0</v>
      </c>
      <c r="E70" s="37"/>
      <c r="F70" s="59">
        <f t="shared" si="1"/>
        <v>0</v>
      </c>
      <c r="G70" s="30"/>
      <c r="H70" s="37"/>
      <c r="I70" s="20">
        <f t="shared" si="2"/>
        <v>0</v>
      </c>
      <c r="J70" s="43" t="e">
        <f t="shared" si="4"/>
        <v>#DIV/0!</v>
      </c>
      <c r="K70" s="18" t="e">
        <f t="shared" si="5"/>
        <v>#DIV/0!</v>
      </c>
      <c r="L70" s="20" t="e">
        <f t="shared" si="6"/>
        <v>#DIV/0!</v>
      </c>
    </row>
    <row r="71" spans="1:12" s="2" customFormat="1" ht="15" hidden="1">
      <c r="A71" s="46" t="s">
        <v>42</v>
      </c>
      <c r="B71" s="43">
        <v>137.5</v>
      </c>
      <c r="C71" s="30"/>
      <c r="D71" s="18">
        <f t="shared" si="7"/>
        <v>0</v>
      </c>
      <c r="E71" s="37"/>
      <c r="F71" s="59">
        <f t="shared" si="1"/>
        <v>0</v>
      </c>
      <c r="G71" s="30"/>
      <c r="H71" s="37"/>
      <c r="I71" s="20">
        <f aca="true" t="shared" si="8" ref="I71:I103">G71-H71</f>
        <v>0</v>
      </c>
      <c r="J71" s="43" t="e">
        <f t="shared" si="4"/>
        <v>#DIV/0!</v>
      </c>
      <c r="K71" s="18" t="e">
        <f t="shared" si="5"/>
        <v>#DIV/0!</v>
      </c>
      <c r="L71" s="20" t="e">
        <f t="shared" si="6"/>
        <v>#DIV/0!</v>
      </c>
    </row>
    <row r="72" spans="1:12" s="2" customFormat="1" ht="15" hidden="1">
      <c r="A72" s="46" t="s">
        <v>43</v>
      </c>
      <c r="B72" s="43">
        <v>136.8</v>
      </c>
      <c r="C72" s="30"/>
      <c r="D72" s="18">
        <f t="shared" si="7"/>
        <v>0</v>
      </c>
      <c r="E72" s="37"/>
      <c r="F72" s="59">
        <f aca="true" t="shared" si="9" ref="F72:F103">C72-E72</f>
        <v>0</v>
      </c>
      <c r="G72" s="30"/>
      <c r="H72" s="37"/>
      <c r="I72" s="20">
        <f t="shared" si="8"/>
        <v>0</v>
      </c>
      <c r="J72" s="43" t="e">
        <f t="shared" si="4"/>
        <v>#DIV/0!</v>
      </c>
      <c r="K72" s="18" t="e">
        <f t="shared" si="5"/>
        <v>#DIV/0!</v>
      </c>
      <c r="L72" s="20" t="e">
        <f t="shared" si="6"/>
        <v>#DIV/0!</v>
      </c>
    </row>
    <row r="73" spans="1:12" s="2" customFormat="1" ht="15" hidden="1">
      <c r="A73" s="46" t="s">
        <v>78</v>
      </c>
      <c r="B73" s="43">
        <v>0</v>
      </c>
      <c r="C73" s="30"/>
      <c r="D73" s="18" t="e">
        <f t="shared" si="7"/>
        <v>#DIV/0!</v>
      </c>
      <c r="E73" s="37"/>
      <c r="F73" s="59">
        <f t="shared" si="9"/>
        <v>0</v>
      </c>
      <c r="G73" s="30"/>
      <c r="H73" s="37"/>
      <c r="I73" s="20">
        <f t="shared" si="8"/>
        <v>0</v>
      </c>
      <c r="J73" s="43" t="e">
        <f t="shared" si="4"/>
        <v>#DIV/0!</v>
      </c>
      <c r="K73" s="18" t="e">
        <f t="shared" si="5"/>
        <v>#DIV/0!</v>
      </c>
      <c r="L73" s="20" t="e">
        <f t="shared" si="6"/>
        <v>#DIV/0!</v>
      </c>
    </row>
    <row r="74" spans="1:12" s="2" customFormat="1" ht="15" hidden="1">
      <c r="A74" s="46" t="s">
        <v>79</v>
      </c>
      <c r="B74" s="43">
        <v>0</v>
      </c>
      <c r="C74" s="30"/>
      <c r="D74" s="18" t="e">
        <f t="shared" si="7"/>
        <v>#DIV/0!</v>
      </c>
      <c r="E74" s="37"/>
      <c r="F74" s="59">
        <f t="shared" si="9"/>
        <v>0</v>
      </c>
      <c r="G74" s="30"/>
      <c r="H74" s="37"/>
      <c r="I74" s="20">
        <f t="shared" si="8"/>
        <v>0</v>
      </c>
      <c r="J74" s="43" t="e">
        <f t="shared" si="4"/>
        <v>#DIV/0!</v>
      </c>
      <c r="K74" s="18" t="e">
        <f t="shared" si="5"/>
        <v>#DIV/0!</v>
      </c>
      <c r="L74" s="20" t="e">
        <f t="shared" si="6"/>
        <v>#DIV/0!</v>
      </c>
    </row>
    <row r="75" spans="1:12" s="2" customFormat="1" ht="15" hidden="1">
      <c r="A75" s="46" t="s">
        <v>44</v>
      </c>
      <c r="B75" s="43">
        <v>290.6</v>
      </c>
      <c r="C75" s="30"/>
      <c r="D75" s="18">
        <f t="shared" si="7"/>
        <v>0</v>
      </c>
      <c r="E75" s="37"/>
      <c r="F75" s="59">
        <f t="shared" si="9"/>
        <v>0</v>
      </c>
      <c r="G75" s="30"/>
      <c r="H75" s="37"/>
      <c r="I75" s="20">
        <f t="shared" si="8"/>
        <v>0</v>
      </c>
      <c r="J75" s="43" t="e">
        <f t="shared" si="4"/>
        <v>#DIV/0!</v>
      </c>
      <c r="K75" s="18" t="e">
        <f t="shared" si="5"/>
        <v>#DIV/0!</v>
      </c>
      <c r="L75" s="20" t="e">
        <f t="shared" si="6"/>
        <v>#DIV/0!</v>
      </c>
    </row>
    <row r="76" spans="1:12" s="15" customFormat="1" ht="15" hidden="1">
      <c r="A76" s="45" t="s">
        <v>45</v>
      </c>
      <c r="B76" s="42">
        <v>1143.1000000000001</v>
      </c>
      <c r="C76" s="29">
        <f>SUM(C77:C92)-C83-C84-C92</f>
        <v>0</v>
      </c>
      <c r="D76" s="16">
        <f t="shared" si="7"/>
        <v>0</v>
      </c>
      <c r="E76" s="36">
        <f>SUM(E77:E92)-E83-E84-E92</f>
        <v>0</v>
      </c>
      <c r="F76" s="49">
        <f t="shared" si="9"/>
        <v>0</v>
      </c>
      <c r="G76" s="29">
        <f>SUM(G77:G92)-G83-G84-G92</f>
        <v>0</v>
      </c>
      <c r="H76" s="36">
        <f>SUM(H77:H92)-H83-H84-H92</f>
        <v>0</v>
      </c>
      <c r="I76" s="17">
        <f t="shared" si="8"/>
        <v>0</v>
      </c>
      <c r="J76" s="42" t="e">
        <f t="shared" si="4"/>
        <v>#DIV/0!</v>
      </c>
      <c r="K76" s="18" t="e">
        <f t="shared" si="5"/>
        <v>#DIV/0!</v>
      </c>
      <c r="L76" s="27" t="e">
        <f t="shared" si="6"/>
        <v>#DIV/0!</v>
      </c>
    </row>
    <row r="77" spans="1:12" s="2" customFormat="1" ht="15" hidden="1">
      <c r="A77" s="46" t="s">
        <v>80</v>
      </c>
      <c r="B77" s="43">
        <v>0.3</v>
      </c>
      <c r="C77" s="30"/>
      <c r="D77" s="18">
        <f t="shared" si="7"/>
        <v>0</v>
      </c>
      <c r="E77" s="37"/>
      <c r="F77" s="59">
        <f t="shared" si="9"/>
        <v>0</v>
      </c>
      <c r="G77" s="30"/>
      <c r="H77" s="37"/>
      <c r="I77" s="20">
        <f t="shared" si="8"/>
        <v>0</v>
      </c>
      <c r="J77" s="43" t="e">
        <f t="shared" si="4"/>
        <v>#DIV/0!</v>
      </c>
      <c r="K77" s="18" t="e">
        <f t="shared" si="5"/>
        <v>#DIV/0!</v>
      </c>
      <c r="L77" s="20" t="e">
        <f t="shared" si="6"/>
        <v>#DIV/0!</v>
      </c>
    </row>
    <row r="78" spans="1:12" s="2" customFormat="1" ht="15" hidden="1">
      <c r="A78" s="46" t="s">
        <v>81</v>
      </c>
      <c r="B78" s="43">
        <v>5.2</v>
      </c>
      <c r="C78" s="30"/>
      <c r="D78" s="18">
        <f t="shared" si="7"/>
        <v>0</v>
      </c>
      <c r="E78" s="37"/>
      <c r="F78" s="59">
        <f t="shared" si="9"/>
        <v>0</v>
      </c>
      <c r="G78" s="30"/>
      <c r="H78" s="37"/>
      <c r="I78" s="20">
        <f t="shared" si="8"/>
        <v>0</v>
      </c>
      <c r="J78" s="43" t="e">
        <f t="shared" si="4"/>
        <v>#DIV/0!</v>
      </c>
      <c r="K78" s="18" t="e">
        <f t="shared" si="5"/>
        <v>#DIV/0!</v>
      </c>
      <c r="L78" s="20" t="e">
        <f t="shared" si="6"/>
        <v>#DIV/0!</v>
      </c>
    </row>
    <row r="79" spans="1:12" s="2" customFormat="1" ht="15" hidden="1">
      <c r="A79" s="46" t="s">
        <v>82</v>
      </c>
      <c r="B79" s="43">
        <v>1.3</v>
      </c>
      <c r="C79" s="30"/>
      <c r="D79" s="18">
        <f t="shared" si="7"/>
        <v>0</v>
      </c>
      <c r="E79" s="37"/>
      <c r="F79" s="59">
        <f t="shared" si="9"/>
        <v>0</v>
      </c>
      <c r="G79" s="30"/>
      <c r="H79" s="37"/>
      <c r="I79" s="20">
        <f t="shared" si="8"/>
        <v>0</v>
      </c>
      <c r="J79" s="43" t="e">
        <f t="shared" si="4"/>
        <v>#DIV/0!</v>
      </c>
      <c r="K79" s="18" t="e">
        <f t="shared" si="5"/>
        <v>#DIV/0!</v>
      </c>
      <c r="L79" s="20" t="e">
        <f t="shared" si="6"/>
        <v>#DIV/0!</v>
      </c>
    </row>
    <row r="80" spans="1:12" s="2" customFormat="1" ht="15" hidden="1">
      <c r="A80" s="46" t="s">
        <v>83</v>
      </c>
      <c r="B80" s="43">
        <v>12.8</v>
      </c>
      <c r="C80" s="30"/>
      <c r="D80" s="18">
        <f t="shared" si="7"/>
        <v>0</v>
      </c>
      <c r="E80" s="37"/>
      <c r="F80" s="59">
        <f t="shared" si="9"/>
        <v>0</v>
      </c>
      <c r="G80" s="30"/>
      <c r="H80" s="37"/>
      <c r="I80" s="20">
        <f t="shared" si="8"/>
        <v>0</v>
      </c>
      <c r="J80" s="43" t="e">
        <f t="shared" si="4"/>
        <v>#DIV/0!</v>
      </c>
      <c r="K80" s="18" t="e">
        <f t="shared" si="5"/>
        <v>#DIV/0!</v>
      </c>
      <c r="L80" s="20" t="e">
        <f t="shared" si="6"/>
        <v>#DIV/0!</v>
      </c>
    </row>
    <row r="81" spans="1:12" s="2" customFormat="1" ht="15" hidden="1">
      <c r="A81" s="46" t="s">
        <v>46</v>
      </c>
      <c r="B81" s="43">
        <v>263</v>
      </c>
      <c r="C81" s="30"/>
      <c r="D81" s="18">
        <f t="shared" si="7"/>
        <v>0</v>
      </c>
      <c r="E81" s="37"/>
      <c r="F81" s="59">
        <f t="shared" si="9"/>
        <v>0</v>
      </c>
      <c r="G81" s="30"/>
      <c r="H81" s="37"/>
      <c r="I81" s="20">
        <f t="shared" si="8"/>
        <v>0</v>
      </c>
      <c r="J81" s="43" t="e">
        <f t="shared" si="4"/>
        <v>#DIV/0!</v>
      </c>
      <c r="K81" s="18" t="e">
        <f t="shared" si="5"/>
        <v>#DIV/0!</v>
      </c>
      <c r="L81" s="20" t="e">
        <f t="shared" si="6"/>
        <v>#DIV/0!</v>
      </c>
    </row>
    <row r="82" spans="1:12" s="2" customFormat="1" ht="15" hidden="1">
      <c r="A82" s="46" t="s">
        <v>47</v>
      </c>
      <c r="B82" s="43">
        <v>147.5</v>
      </c>
      <c r="C82" s="30"/>
      <c r="D82" s="18">
        <f t="shared" si="7"/>
        <v>0</v>
      </c>
      <c r="E82" s="37"/>
      <c r="F82" s="59">
        <f t="shared" si="9"/>
        <v>0</v>
      </c>
      <c r="G82" s="30"/>
      <c r="H82" s="37"/>
      <c r="I82" s="20">
        <f t="shared" si="8"/>
        <v>0</v>
      </c>
      <c r="J82" s="43" t="e">
        <f t="shared" si="4"/>
        <v>#DIV/0!</v>
      </c>
      <c r="K82" s="18" t="e">
        <f t="shared" si="5"/>
        <v>#DIV/0!</v>
      </c>
      <c r="L82" s="20" t="e">
        <f t="shared" si="6"/>
        <v>#DIV/0!</v>
      </c>
    </row>
    <row r="83" spans="1:12" s="2" customFormat="1" ht="15" hidden="1">
      <c r="A83" s="46" t="s">
        <v>84</v>
      </c>
      <c r="B83" s="43">
        <v>0</v>
      </c>
      <c r="C83" s="30"/>
      <c r="D83" s="18" t="e">
        <f t="shared" si="7"/>
        <v>#DIV/0!</v>
      </c>
      <c r="E83" s="37"/>
      <c r="F83" s="59">
        <f t="shared" si="9"/>
        <v>0</v>
      </c>
      <c r="G83" s="30"/>
      <c r="H83" s="37"/>
      <c r="I83" s="20">
        <f t="shared" si="8"/>
        <v>0</v>
      </c>
      <c r="J83" s="43" t="e">
        <f t="shared" si="4"/>
        <v>#DIV/0!</v>
      </c>
      <c r="K83" s="18" t="e">
        <f t="shared" si="5"/>
        <v>#DIV/0!</v>
      </c>
      <c r="L83" s="20" t="e">
        <f t="shared" si="6"/>
        <v>#DIV/0!</v>
      </c>
    </row>
    <row r="84" spans="1:12" s="2" customFormat="1" ht="15" hidden="1">
      <c r="A84" s="46" t="s">
        <v>85</v>
      </c>
      <c r="B84" s="43">
        <v>0</v>
      </c>
      <c r="C84" s="30"/>
      <c r="D84" s="18" t="e">
        <f t="shared" si="7"/>
        <v>#DIV/0!</v>
      </c>
      <c r="E84" s="37"/>
      <c r="F84" s="59">
        <f t="shared" si="9"/>
        <v>0</v>
      </c>
      <c r="G84" s="30"/>
      <c r="H84" s="37"/>
      <c r="I84" s="20">
        <f t="shared" si="8"/>
        <v>0</v>
      </c>
      <c r="J84" s="43" t="e">
        <f t="shared" si="4"/>
        <v>#DIV/0!</v>
      </c>
      <c r="K84" s="18" t="e">
        <f t="shared" si="5"/>
        <v>#DIV/0!</v>
      </c>
      <c r="L84" s="20" t="e">
        <f t="shared" si="6"/>
        <v>#DIV/0!</v>
      </c>
    </row>
    <row r="85" spans="1:12" s="2" customFormat="1" ht="15" hidden="1">
      <c r="A85" s="46" t="s">
        <v>48</v>
      </c>
      <c r="B85" s="43">
        <v>84</v>
      </c>
      <c r="C85" s="30"/>
      <c r="D85" s="18">
        <f t="shared" si="7"/>
        <v>0</v>
      </c>
      <c r="E85" s="37"/>
      <c r="F85" s="59">
        <f t="shared" si="9"/>
        <v>0</v>
      </c>
      <c r="G85" s="30"/>
      <c r="H85" s="37"/>
      <c r="I85" s="20">
        <f t="shared" si="8"/>
        <v>0</v>
      </c>
      <c r="J85" s="43" t="e">
        <f t="shared" si="4"/>
        <v>#DIV/0!</v>
      </c>
      <c r="K85" s="18" t="e">
        <f t="shared" si="5"/>
        <v>#DIV/0!</v>
      </c>
      <c r="L85" s="20" t="e">
        <f t="shared" si="6"/>
        <v>#DIV/0!</v>
      </c>
    </row>
    <row r="86" spans="1:12" s="2" customFormat="1" ht="15" hidden="1">
      <c r="A86" s="46" t="s">
        <v>86</v>
      </c>
      <c r="B86" s="43">
        <v>0</v>
      </c>
      <c r="C86" s="30"/>
      <c r="D86" s="18" t="e">
        <f t="shared" si="7"/>
        <v>#DIV/0!</v>
      </c>
      <c r="E86" s="37"/>
      <c r="F86" s="59">
        <f t="shared" si="9"/>
        <v>0</v>
      </c>
      <c r="G86" s="30"/>
      <c r="H86" s="37"/>
      <c r="I86" s="20">
        <f t="shared" si="8"/>
        <v>0</v>
      </c>
      <c r="J86" s="43" t="e">
        <f t="shared" si="4"/>
        <v>#DIV/0!</v>
      </c>
      <c r="K86" s="18" t="e">
        <f t="shared" si="5"/>
        <v>#DIV/0!</v>
      </c>
      <c r="L86" s="20" t="e">
        <f t="shared" si="6"/>
        <v>#DIV/0!</v>
      </c>
    </row>
    <row r="87" spans="1:12" s="2" customFormat="1" ht="15" hidden="1">
      <c r="A87" s="46" t="s">
        <v>49</v>
      </c>
      <c r="B87" s="43">
        <v>109.2</v>
      </c>
      <c r="C87" s="30"/>
      <c r="D87" s="18">
        <f t="shared" si="7"/>
        <v>0</v>
      </c>
      <c r="E87" s="37"/>
      <c r="F87" s="59">
        <f t="shared" si="9"/>
        <v>0</v>
      </c>
      <c r="G87" s="30"/>
      <c r="H87" s="37"/>
      <c r="I87" s="20">
        <f t="shared" si="8"/>
        <v>0</v>
      </c>
      <c r="J87" s="43" t="e">
        <f t="shared" si="4"/>
        <v>#DIV/0!</v>
      </c>
      <c r="K87" s="18" t="e">
        <f t="shared" si="5"/>
        <v>#DIV/0!</v>
      </c>
      <c r="L87" s="20" t="e">
        <f t="shared" si="6"/>
        <v>#DIV/0!</v>
      </c>
    </row>
    <row r="88" spans="1:12" s="2" customFormat="1" ht="15" hidden="1">
      <c r="A88" s="46" t="s">
        <v>50</v>
      </c>
      <c r="B88" s="43">
        <v>182.6</v>
      </c>
      <c r="C88" s="30"/>
      <c r="D88" s="18">
        <f t="shared" si="7"/>
        <v>0</v>
      </c>
      <c r="E88" s="37"/>
      <c r="F88" s="59">
        <f t="shared" si="9"/>
        <v>0</v>
      </c>
      <c r="G88" s="30"/>
      <c r="H88" s="37"/>
      <c r="I88" s="20">
        <f t="shared" si="8"/>
        <v>0</v>
      </c>
      <c r="J88" s="43" t="e">
        <f t="shared" si="4"/>
        <v>#DIV/0!</v>
      </c>
      <c r="K88" s="18" t="e">
        <f t="shared" si="5"/>
        <v>#DIV/0!</v>
      </c>
      <c r="L88" s="20" t="e">
        <f t="shared" si="6"/>
        <v>#DIV/0!</v>
      </c>
    </row>
    <row r="89" spans="1:12" s="2" customFormat="1" ht="15" hidden="1">
      <c r="A89" s="46" t="s">
        <v>51</v>
      </c>
      <c r="B89" s="43">
        <v>320.9</v>
      </c>
      <c r="C89" s="30"/>
      <c r="D89" s="18">
        <f t="shared" si="7"/>
        <v>0</v>
      </c>
      <c r="E89" s="37"/>
      <c r="F89" s="59">
        <f t="shared" si="9"/>
        <v>0</v>
      </c>
      <c r="G89" s="30"/>
      <c r="H89" s="37"/>
      <c r="I89" s="20">
        <f t="shared" si="8"/>
        <v>0</v>
      </c>
      <c r="J89" s="43" t="e">
        <f t="shared" si="4"/>
        <v>#DIV/0!</v>
      </c>
      <c r="K89" s="18" t="e">
        <f t="shared" si="5"/>
        <v>#DIV/0!</v>
      </c>
      <c r="L89" s="20" t="e">
        <f t="shared" si="6"/>
        <v>#DIV/0!</v>
      </c>
    </row>
    <row r="90" spans="1:12" s="2" customFormat="1" ht="15" hidden="1">
      <c r="A90" s="44" t="s">
        <v>52</v>
      </c>
      <c r="B90" s="43">
        <v>10.6</v>
      </c>
      <c r="C90" s="30"/>
      <c r="D90" s="18">
        <f t="shared" si="7"/>
        <v>0</v>
      </c>
      <c r="E90" s="37"/>
      <c r="F90" s="59">
        <f t="shared" si="9"/>
        <v>0</v>
      </c>
      <c r="G90" s="30"/>
      <c r="H90" s="37"/>
      <c r="I90" s="20">
        <f t="shared" si="8"/>
        <v>0</v>
      </c>
      <c r="J90" s="43" t="e">
        <f t="shared" si="4"/>
        <v>#DIV/0!</v>
      </c>
      <c r="K90" s="18" t="e">
        <f t="shared" si="5"/>
        <v>#DIV/0!</v>
      </c>
      <c r="L90" s="20" t="e">
        <f t="shared" si="6"/>
        <v>#DIV/0!</v>
      </c>
    </row>
    <row r="91" spans="1:12" s="2" customFormat="1" ht="15" hidden="1">
      <c r="A91" s="46" t="s">
        <v>97</v>
      </c>
      <c r="B91" s="43">
        <v>5.7</v>
      </c>
      <c r="C91" s="30"/>
      <c r="D91" s="18">
        <f t="shared" si="7"/>
        <v>0</v>
      </c>
      <c r="E91" s="37"/>
      <c r="F91" s="59">
        <f t="shared" si="9"/>
        <v>0</v>
      </c>
      <c r="G91" s="30"/>
      <c r="H91" s="37"/>
      <c r="I91" s="20">
        <f t="shared" si="8"/>
        <v>0</v>
      </c>
      <c r="J91" s="43" t="e">
        <f t="shared" si="4"/>
        <v>#DIV/0!</v>
      </c>
      <c r="K91" s="18" t="e">
        <f t="shared" si="5"/>
        <v>#DIV/0!</v>
      </c>
      <c r="L91" s="20" t="e">
        <f t="shared" si="6"/>
        <v>#DIV/0!</v>
      </c>
    </row>
    <row r="92" spans="1:12" s="2" customFormat="1" ht="15" hidden="1">
      <c r="A92" s="46" t="s">
        <v>87</v>
      </c>
      <c r="B92" s="43">
        <v>0</v>
      </c>
      <c r="C92" s="30"/>
      <c r="D92" s="18" t="e">
        <f t="shared" si="7"/>
        <v>#DIV/0!</v>
      </c>
      <c r="E92" s="37"/>
      <c r="F92" s="59">
        <f t="shared" si="9"/>
        <v>0</v>
      </c>
      <c r="G92" s="30"/>
      <c r="H92" s="37"/>
      <c r="I92" s="20">
        <f t="shared" si="8"/>
        <v>0</v>
      </c>
      <c r="J92" s="43" t="e">
        <f t="shared" si="4"/>
        <v>#DIV/0!</v>
      </c>
      <c r="K92" s="18" t="e">
        <f t="shared" si="5"/>
        <v>#DIV/0!</v>
      </c>
      <c r="L92" s="20" t="e">
        <f t="shared" si="6"/>
        <v>#DIV/0!</v>
      </c>
    </row>
    <row r="93" spans="1:12" s="15" customFormat="1" ht="15" hidden="1">
      <c r="A93" s="45" t="s">
        <v>53</v>
      </c>
      <c r="B93" s="42">
        <v>44.800000000000004</v>
      </c>
      <c r="C93" s="29">
        <f>SUM(C94:C103)-C99</f>
        <v>0</v>
      </c>
      <c r="D93" s="16">
        <f t="shared" si="7"/>
        <v>0</v>
      </c>
      <c r="E93" s="36">
        <f>SUM(E94:E103)-E99</f>
        <v>0</v>
      </c>
      <c r="F93" s="49">
        <f t="shared" si="9"/>
        <v>0</v>
      </c>
      <c r="G93" s="29">
        <f>SUM(G94:G103)-G99</f>
        <v>0</v>
      </c>
      <c r="H93" s="36">
        <f>SUM(H94:H103)-H99</f>
        <v>0</v>
      </c>
      <c r="I93" s="17">
        <f t="shared" si="8"/>
        <v>0</v>
      </c>
      <c r="J93" s="42" t="e">
        <f t="shared" si="4"/>
        <v>#DIV/0!</v>
      </c>
      <c r="K93" s="18" t="e">
        <f t="shared" si="5"/>
        <v>#DIV/0!</v>
      </c>
      <c r="L93" s="17" t="e">
        <f t="shared" si="6"/>
        <v>#DIV/0!</v>
      </c>
    </row>
    <row r="94" spans="1:12" s="2" customFormat="1" ht="15" hidden="1">
      <c r="A94" s="46" t="s">
        <v>88</v>
      </c>
      <c r="B94" s="43">
        <v>3.3</v>
      </c>
      <c r="C94" s="30"/>
      <c r="D94" s="18">
        <f t="shared" si="7"/>
        <v>0</v>
      </c>
      <c r="E94" s="37"/>
      <c r="F94" s="59">
        <f t="shared" si="9"/>
        <v>0</v>
      </c>
      <c r="G94" s="30"/>
      <c r="H94" s="37"/>
      <c r="I94" s="20">
        <f t="shared" si="8"/>
        <v>0</v>
      </c>
      <c r="J94" s="43" t="e">
        <f t="shared" si="4"/>
        <v>#DIV/0!</v>
      </c>
      <c r="K94" s="18" t="e">
        <f t="shared" si="5"/>
        <v>#DIV/0!</v>
      </c>
      <c r="L94" s="20" t="e">
        <f t="shared" si="6"/>
        <v>#DIV/0!</v>
      </c>
    </row>
    <row r="95" spans="1:12" s="2" customFormat="1" ht="15" hidden="1">
      <c r="A95" s="46" t="s">
        <v>54</v>
      </c>
      <c r="B95" s="43">
        <v>4.8</v>
      </c>
      <c r="C95" s="30"/>
      <c r="D95" s="18">
        <f t="shared" si="7"/>
        <v>0</v>
      </c>
      <c r="E95" s="37"/>
      <c r="F95" s="59">
        <f t="shared" si="9"/>
        <v>0</v>
      </c>
      <c r="G95" s="30"/>
      <c r="H95" s="37"/>
      <c r="I95" s="20">
        <f t="shared" si="8"/>
        <v>0</v>
      </c>
      <c r="J95" s="43" t="e">
        <f t="shared" si="4"/>
        <v>#DIV/0!</v>
      </c>
      <c r="K95" s="18" t="e">
        <f t="shared" si="5"/>
        <v>#DIV/0!</v>
      </c>
      <c r="L95" s="20" t="e">
        <f t="shared" si="6"/>
        <v>#DIV/0!</v>
      </c>
    </row>
    <row r="96" spans="1:12" s="2" customFormat="1" ht="15" hidden="1">
      <c r="A96" s="46" t="s">
        <v>55</v>
      </c>
      <c r="B96" s="43">
        <v>0.6</v>
      </c>
      <c r="C96" s="30"/>
      <c r="D96" s="18">
        <f t="shared" si="7"/>
        <v>0</v>
      </c>
      <c r="E96" s="37"/>
      <c r="F96" s="59">
        <f t="shared" si="9"/>
        <v>0</v>
      </c>
      <c r="G96" s="30"/>
      <c r="H96" s="37"/>
      <c r="I96" s="20">
        <f t="shared" si="8"/>
        <v>0</v>
      </c>
      <c r="J96" s="43" t="e">
        <f t="shared" si="4"/>
        <v>#DIV/0!</v>
      </c>
      <c r="K96" s="18" t="e">
        <f t="shared" si="5"/>
        <v>#DIV/0!</v>
      </c>
      <c r="L96" s="20" t="e">
        <f t="shared" si="6"/>
        <v>#DIV/0!</v>
      </c>
    </row>
    <row r="97" spans="1:12" s="2" customFormat="1" ht="15" hidden="1">
      <c r="A97" s="46" t="s">
        <v>56</v>
      </c>
      <c r="B97" s="43">
        <v>35</v>
      </c>
      <c r="C97" s="30"/>
      <c r="D97" s="18">
        <f t="shared" si="7"/>
        <v>0</v>
      </c>
      <c r="E97" s="37"/>
      <c r="F97" s="59">
        <f t="shared" si="9"/>
        <v>0</v>
      </c>
      <c r="G97" s="30"/>
      <c r="H97" s="37"/>
      <c r="I97" s="20">
        <f t="shared" si="8"/>
        <v>0</v>
      </c>
      <c r="J97" s="43" t="e">
        <f t="shared" si="4"/>
        <v>#DIV/0!</v>
      </c>
      <c r="K97" s="18" t="e">
        <f t="shared" si="5"/>
        <v>#DIV/0!</v>
      </c>
      <c r="L97" s="20" t="e">
        <f t="shared" si="6"/>
        <v>#DIV/0!</v>
      </c>
    </row>
    <row r="98" spans="1:12" s="2" customFormat="1" ht="15" hidden="1">
      <c r="A98" s="46" t="s">
        <v>57</v>
      </c>
      <c r="B98" s="43">
        <v>0</v>
      </c>
      <c r="C98" s="30"/>
      <c r="D98" s="18" t="e">
        <f t="shared" si="7"/>
        <v>#DIV/0!</v>
      </c>
      <c r="E98" s="37"/>
      <c r="F98" s="59">
        <f t="shared" si="9"/>
        <v>0</v>
      </c>
      <c r="G98" s="30"/>
      <c r="H98" s="37"/>
      <c r="I98" s="20">
        <f t="shared" si="8"/>
        <v>0</v>
      </c>
      <c r="J98" s="43" t="e">
        <f t="shared" si="4"/>
        <v>#DIV/0!</v>
      </c>
      <c r="K98" s="18" t="e">
        <f t="shared" si="5"/>
        <v>#DIV/0!</v>
      </c>
      <c r="L98" s="20" t="e">
        <f t="shared" si="6"/>
        <v>#DIV/0!</v>
      </c>
    </row>
    <row r="99" spans="1:12" s="2" customFormat="1" ht="15" hidden="1">
      <c r="A99" s="46" t="s">
        <v>89</v>
      </c>
      <c r="B99" s="43">
        <v>0</v>
      </c>
      <c r="C99" s="30"/>
      <c r="D99" s="18" t="e">
        <f t="shared" si="7"/>
        <v>#DIV/0!</v>
      </c>
      <c r="E99" s="37"/>
      <c r="F99" s="59">
        <f t="shared" si="9"/>
        <v>0</v>
      </c>
      <c r="G99" s="30"/>
      <c r="H99" s="37"/>
      <c r="I99" s="20">
        <f t="shared" si="8"/>
        <v>0</v>
      </c>
      <c r="J99" s="43" t="e">
        <f t="shared" si="4"/>
        <v>#DIV/0!</v>
      </c>
      <c r="K99" s="18" t="e">
        <f t="shared" si="5"/>
        <v>#DIV/0!</v>
      </c>
      <c r="L99" s="20" t="e">
        <f t="shared" si="6"/>
        <v>#DIV/0!</v>
      </c>
    </row>
    <row r="100" spans="1:12" s="2" customFormat="1" ht="15" hidden="1">
      <c r="A100" s="46" t="s">
        <v>58</v>
      </c>
      <c r="B100" s="43">
        <v>0</v>
      </c>
      <c r="C100" s="30"/>
      <c r="D100" s="18" t="e">
        <f t="shared" si="7"/>
        <v>#DIV/0!</v>
      </c>
      <c r="E100" s="37"/>
      <c r="F100" s="59">
        <f t="shared" si="9"/>
        <v>0</v>
      </c>
      <c r="G100" s="30"/>
      <c r="H100" s="37"/>
      <c r="I100" s="20">
        <f t="shared" si="8"/>
        <v>0</v>
      </c>
      <c r="J100" s="43" t="e">
        <f t="shared" si="4"/>
        <v>#DIV/0!</v>
      </c>
      <c r="K100" s="18" t="e">
        <f t="shared" si="5"/>
        <v>#DIV/0!</v>
      </c>
      <c r="L100" s="20" t="e">
        <f t="shared" si="6"/>
        <v>#DIV/0!</v>
      </c>
    </row>
    <row r="101" spans="1:12" s="2" customFormat="1" ht="15" hidden="1">
      <c r="A101" s="46" t="s">
        <v>59</v>
      </c>
      <c r="B101" s="43">
        <v>0</v>
      </c>
      <c r="C101" s="30"/>
      <c r="D101" s="18" t="e">
        <f t="shared" si="7"/>
        <v>#DIV/0!</v>
      </c>
      <c r="E101" s="37"/>
      <c r="F101" s="59">
        <f t="shared" si="9"/>
        <v>0</v>
      </c>
      <c r="G101" s="30"/>
      <c r="H101" s="37"/>
      <c r="I101" s="20">
        <f t="shared" si="8"/>
        <v>0</v>
      </c>
      <c r="J101" s="43" t="e">
        <f t="shared" si="4"/>
        <v>#DIV/0!</v>
      </c>
      <c r="K101" s="18" t="e">
        <f t="shared" si="5"/>
        <v>#DIV/0!</v>
      </c>
      <c r="L101" s="20" t="e">
        <f t="shared" si="6"/>
        <v>#DIV/0!</v>
      </c>
    </row>
    <row r="102" spans="1:12" s="2" customFormat="1" ht="15" hidden="1">
      <c r="A102" s="46" t="s">
        <v>90</v>
      </c>
      <c r="B102" s="43">
        <v>1.1</v>
      </c>
      <c r="C102" s="30"/>
      <c r="D102" s="18">
        <f t="shared" si="7"/>
        <v>0</v>
      </c>
      <c r="E102" s="37"/>
      <c r="F102" s="59">
        <f t="shared" si="9"/>
        <v>0</v>
      </c>
      <c r="G102" s="30"/>
      <c r="H102" s="37"/>
      <c r="I102" s="20">
        <f t="shared" si="8"/>
        <v>0</v>
      </c>
      <c r="J102" s="43" t="e">
        <f>G102/C102*10</f>
        <v>#DIV/0!</v>
      </c>
      <c r="K102" s="18" t="e">
        <f>H102/E102*10</f>
        <v>#DIV/0!</v>
      </c>
      <c r="L102" s="20" t="e">
        <f>J102-K102</f>
        <v>#DIV/0!</v>
      </c>
    </row>
    <row r="103" spans="1:12" s="2" customFormat="1" ht="15" hidden="1">
      <c r="A103" s="47" t="s">
        <v>91</v>
      </c>
      <c r="B103" s="43"/>
      <c r="C103" s="38"/>
      <c r="D103" s="39" t="e">
        <f t="shared" si="7"/>
        <v>#DIV/0!</v>
      </c>
      <c r="E103" s="40"/>
      <c r="F103" s="60">
        <f t="shared" si="9"/>
        <v>0</v>
      </c>
      <c r="G103" s="38"/>
      <c r="H103" s="40"/>
      <c r="I103" s="41">
        <f t="shared" si="8"/>
        <v>0</v>
      </c>
      <c r="J103" s="52" t="e">
        <f>G103/C103*10</f>
        <v>#DIV/0!</v>
      </c>
      <c r="K103" s="39" t="e">
        <f>H103/E103*10</f>
        <v>#DIV/0!</v>
      </c>
      <c r="L103" s="41" t="e">
        <f>J103-K103</f>
        <v>#DIV/0!</v>
      </c>
    </row>
    <row r="105" spans="1:7" s="5" customFormat="1" ht="15">
      <c r="A105" s="4"/>
      <c r="B105" s="4"/>
      <c r="G105" s="2"/>
    </row>
    <row r="106" spans="1:7" s="5" customFormat="1" ht="15">
      <c r="A106" s="4"/>
      <c r="B106" s="4"/>
      <c r="G106" s="2"/>
    </row>
    <row r="107" spans="1:7" s="5" customFormat="1" ht="15">
      <c r="A107" s="4"/>
      <c r="B107" s="4"/>
      <c r="G107" s="2"/>
    </row>
    <row r="108" spans="1:7" s="5" customFormat="1" ht="15">
      <c r="A108" s="4"/>
      <c r="B108" s="4"/>
      <c r="G108" s="2"/>
    </row>
    <row r="109" spans="1:7" s="5" customFormat="1" ht="15">
      <c r="A109" s="4"/>
      <c r="B109" s="4"/>
      <c r="G109" s="2"/>
    </row>
    <row r="110" spans="1:7" s="5" customFormat="1" ht="15">
      <c r="A110" s="4"/>
      <c r="B110" s="4"/>
      <c r="G110" s="2"/>
    </row>
    <row r="111" spans="1:7" s="5" customFormat="1" ht="15">
      <c r="A111" s="4"/>
      <c r="B111" s="4"/>
      <c r="G111" s="2"/>
    </row>
    <row r="112" spans="1:7" s="5" customFormat="1" ht="15">
      <c r="A112" s="4"/>
      <c r="B112" s="4"/>
      <c r="G112" s="2"/>
    </row>
    <row r="113" spans="1:7" s="5" customFormat="1" ht="15">
      <c r="A113" s="4"/>
      <c r="B113" s="4"/>
      <c r="G113" s="2"/>
    </row>
    <row r="114" spans="1:7" s="5" customFormat="1" ht="15">
      <c r="A114" s="4"/>
      <c r="B114" s="4"/>
      <c r="G114" s="2"/>
    </row>
    <row r="115" spans="1:7" s="5" customFormat="1" ht="15">
      <c r="A115" s="4"/>
      <c r="B115" s="4"/>
      <c r="G115" s="2"/>
    </row>
    <row r="116" spans="1:7" s="7" customFormat="1" ht="15">
      <c r="A116" s="4"/>
      <c r="B116" s="4"/>
      <c r="G116" s="8"/>
    </row>
    <row r="117" spans="1:7" s="7" customFormat="1" ht="15">
      <c r="A117" s="4"/>
      <c r="B117" s="4"/>
      <c r="G117" s="8"/>
    </row>
    <row r="118" spans="1:7" s="7" customFormat="1" ht="15">
      <c r="A118" s="4"/>
      <c r="B118" s="4"/>
      <c r="G118" s="8"/>
    </row>
    <row r="119" spans="1:7" s="7" customFormat="1" ht="15">
      <c r="A119" s="4"/>
      <c r="B119" s="4"/>
      <c r="G119" s="8"/>
    </row>
    <row r="120" spans="1:7" s="7" customFormat="1" ht="15">
      <c r="A120" s="4"/>
      <c r="B120" s="4"/>
      <c r="G120" s="8"/>
    </row>
    <row r="121" spans="1:7" s="7" customFormat="1" ht="15">
      <c r="A121" s="4"/>
      <c r="B121" s="4"/>
      <c r="G121" s="8"/>
    </row>
    <row r="122" spans="1:7" s="7" customFormat="1" ht="15">
      <c r="A122" s="4"/>
      <c r="B122" s="4"/>
      <c r="G122" s="8"/>
    </row>
    <row r="123" spans="1:7" s="7" customFormat="1" ht="15">
      <c r="A123" s="4"/>
      <c r="B123" s="4"/>
      <c r="G123" s="8"/>
    </row>
    <row r="124" spans="1:7" s="7" customFormat="1" ht="15">
      <c r="A124" s="4"/>
      <c r="B124" s="4"/>
      <c r="G124" s="8"/>
    </row>
    <row r="125" spans="1:7" s="7" customFormat="1" ht="15">
      <c r="A125" s="4"/>
      <c r="B125" s="4"/>
      <c r="G125" s="8"/>
    </row>
    <row r="126" spans="1:7" s="7" customFormat="1" ht="15">
      <c r="A126" s="4"/>
      <c r="B126" s="4"/>
      <c r="G126" s="8"/>
    </row>
    <row r="127" spans="1:7" s="7" customFormat="1" ht="15">
      <c r="A127" s="4"/>
      <c r="B127" s="4"/>
      <c r="G127" s="8"/>
    </row>
    <row r="128" spans="1:7" s="7" customFormat="1" ht="15">
      <c r="A128" s="4"/>
      <c r="B128" s="4"/>
      <c r="G128" s="8"/>
    </row>
    <row r="129" spans="1:7" s="7" customFormat="1" ht="15">
      <c r="A129" s="4"/>
      <c r="B129" s="4"/>
      <c r="G129" s="8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7" s="7" customFormat="1" ht="15">
      <c r="A144" s="4"/>
      <c r="B144" s="4"/>
      <c r="G144" s="8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2" s="8" customFormat="1" ht="15">
      <c r="A148" s="6"/>
      <c r="B148" s="6"/>
    </row>
    <row r="149" spans="1:4" s="8" customFormat="1" ht="15">
      <c r="A149" s="6"/>
      <c r="B149" s="266"/>
      <c r="C149" s="266"/>
      <c r="D149" s="266"/>
    </row>
    <row r="150" spans="1:2" s="8" customFormat="1" ht="15">
      <c r="A150" s="23"/>
      <c r="B150" s="6"/>
    </row>
    <row r="151" spans="1:4" s="8" customFormat="1" ht="15">
      <c r="A151" s="6"/>
      <c r="B151" s="266"/>
      <c r="C151" s="266"/>
      <c r="D151" s="266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10" customFormat="1" ht="15">
      <c r="A192" s="24"/>
      <c r="B192" s="24"/>
    </row>
    <row r="193" spans="1:2" s="10" customFormat="1" ht="15">
      <c r="A193" s="24"/>
      <c r="B193" s="24"/>
    </row>
    <row r="194" spans="1:2" s="10" customFormat="1" ht="15">
      <c r="A194" s="24"/>
      <c r="B194" s="24"/>
    </row>
    <row r="195" spans="1:2" s="10" customFormat="1" ht="15">
      <c r="A195" s="24"/>
      <c r="B195" s="24"/>
    </row>
    <row r="196" spans="1:2" s="10" customFormat="1" ht="15">
      <c r="A196" s="24"/>
      <c r="B196" s="24"/>
    </row>
    <row r="197" spans="1:2" s="10" customFormat="1" ht="15">
      <c r="A197" s="24"/>
      <c r="B197" s="24"/>
    </row>
    <row r="198" spans="1:2" s="10" customFormat="1" ht="15">
      <c r="A198" s="24"/>
      <c r="B198" s="24"/>
    </row>
    <row r="199" spans="1:2" s="10" customFormat="1" ht="15">
      <c r="A199" s="24"/>
      <c r="B199" s="24"/>
    </row>
    <row r="200" spans="1:2" s="10" customFormat="1" ht="15">
      <c r="A200" s="24"/>
      <c r="B200" s="24"/>
    </row>
    <row r="201" spans="1:2" s="10" customFormat="1" ht="15">
      <c r="A201" s="24"/>
      <c r="B201" s="24"/>
    </row>
    <row r="202" spans="1:2" s="10" customFormat="1" ht="15">
      <c r="A202" s="24"/>
      <c r="B202" s="24"/>
    </row>
    <row r="203" spans="1:2" s="10" customFormat="1" ht="15">
      <c r="A203" s="24"/>
      <c r="B203" s="24"/>
    </row>
    <row r="204" spans="1:2" s="10" customFormat="1" ht="15">
      <c r="A204" s="24"/>
      <c r="B204" s="24"/>
    </row>
    <row r="205" spans="1:2" s="10" customFormat="1" ht="15">
      <c r="A205" s="24"/>
      <c r="B205" s="24"/>
    </row>
    <row r="206" spans="1:2" s="10" customFormat="1" ht="15">
      <c r="A206" s="24"/>
      <c r="B206" s="24"/>
    </row>
    <row r="207" spans="1:2" s="10" customFormat="1" ht="15">
      <c r="A207" s="24"/>
      <c r="B207" s="24"/>
    </row>
    <row r="208" spans="1:2" s="10" customFormat="1" ht="15">
      <c r="A208" s="24"/>
      <c r="B208" s="24"/>
    </row>
    <row r="209" spans="1:2" s="10" customFormat="1" ht="15">
      <c r="A209" s="24"/>
      <c r="B209" s="24"/>
    </row>
    <row r="210" spans="1:2" s="10" customFormat="1" ht="15">
      <c r="A210" s="24"/>
      <c r="B210" s="24"/>
    </row>
    <row r="211" spans="1:2" s="10" customFormat="1" ht="15">
      <c r="A211" s="24"/>
      <c r="B211" s="24"/>
    </row>
    <row r="212" spans="1:2" s="10" customFormat="1" ht="15">
      <c r="A212" s="24"/>
      <c r="B212" s="24"/>
    </row>
    <row r="213" spans="1:2" s="10" customFormat="1" ht="15">
      <c r="A213" s="24"/>
      <c r="B213" s="24"/>
    </row>
    <row r="214" spans="1:2" s="10" customFormat="1" ht="15">
      <c r="A214" s="24"/>
      <c r="B214" s="24"/>
    </row>
    <row r="215" spans="1:2" s="10" customFormat="1" ht="15">
      <c r="A215" s="24"/>
      <c r="B215" s="24"/>
    </row>
    <row r="216" spans="1:2" s="10" customFormat="1" ht="15">
      <c r="A216" s="24"/>
      <c r="B216" s="24"/>
    </row>
    <row r="217" spans="1:2" s="10" customFormat="1" ht="15">
      <c r="A217" s="24"/>
      <c r="B217" s="24"/>
    </row>
    <row r="218" spans="1:2" s="10" customFormat="1" ht="15">
      <c r="A218" s="24"/>
      <c r="B218" s="24"/>
    </row>
    <row r="219" spans="1:2" s="10" customFormat="1" ht="15">
      <c r="A219" s="24"/>
      <c r="B219" s="24"/>
    </row>
    <row r="220" spans="1:2" s="10" customFormat="1" ht="15">
      <c r="A220" s="24"/>
      <c r="B220" s="24"/>
    </row>
    <row r="221" spans="1:2" s="10" customFormat="1" ht="15">
      <c r="A221" s="24"/>
      <c r="B221" s="24"/>
    </row>
    <row r="222" spans="1:2" s="10" customFormat="1" ht="15">
      <c r="A222" s="24"/>
      <c r="B222" s="24"/>
    </row>
    <row r="223" spans="1:2" s="10" customFormat="1" ht="15">
      <c r="A223" s="24"/>
      <c r="B223" s="24"/>
    </row>
    <row r="224" spans="1:2" s="10" customFormat="1" ht="15">
      <c r="A224" s="24"/>
      <c r="B224" s="24"/>
    </row>
    <row r="225" spans="1:2" s="10" customFormat="1" ht="15">
      <c r="A225" s="24"/>
      <c r="B225" s="24"/>
    </row>
    <row r="226" spans="1:2" s="10" customFormat="1" ht="15">
      <c r="A226" s="24"/>
      <c r="B226" s="24"/>
    </row>
    <row r="227" spans="1:2" s="10" customFormat="1" ht="15">
      <c r="A227" s="24"/>
      <c r="B227" s="24"/>
    </row>
    <row r="228" spans="1:2" s="10" customFormat="1" ht="0.75" customHeight="1">
      <c r="A228" s="24"/>
      <c r="B228" s="24"/>
    </row>
    <row r="229" spans="1:2" s="10" customFormat="1" ht="15">
      <c r="A229" s="24"/>
      <c r="B229" s="24"/>
    </row>
    <row r="230" spans="1:2" s="10" customFormat="1" ht="15">
      <c r="A230" s="24"/>
      <c r="B230" s="24"/>
    </row>
    <row r="231" spans="1:2" s="10" customFormat="1" ht="15">
      <c r="A231" s="24"/>
      <c r="B231" s="24"/>
    </row>
    <row r="232" spans="1:2" s="10" customFormat="1" ht="15">
      <c r="A232" s="24"/>
      <c r="B232" s="24"/>
    </row>
    <row r="233" spans="1:2" s="10" customFormat="1" ht="15">
      <c r="A233" s="24"/>
      <c r="B233" s="24"/>
    </row>
    <row r="234" spans="1:2" s="10" customFormat="1" ht="15">
      <c r="A234" s="24"/>
      <c r="B234" s="24"/>
    </row>
    <row r="235" spans="1:2" s="10" customFormat="1" ht="15">
      <c r="A235" s="24"/>
      <c r="B235" s="24"/>
    </row>
    <row r="236" spans="1:2" s="10" customFormat="1" ht="15">
      <c r="A236" s="24"/>
      <c r="B236" s="24"/>
    </row>
    <row r="237" spans="1:2" s="10" customFormat="1" ht="15">
      <c r="A237" s="24"/>
      <c r="B237" s="24"/>
    </row>
    <row r="238" spans="1:2" s="10" customFormat="1" ht="15">
      <c r="A238" s="24"/>
      <c r="B238" s="24"/>
    </row>
    <row r="239" spans="1:2" s="10" customFormat="1" ht="15">
      <c r="A239" s="24"/>
      <c r="B239" s="24"/>
    </row>
    <row r="240" spans="1:2" s="10" customFormat="1" ht="15">
      <c r="A240" s="24"/>
      <c r="B240" s="24"/>
    </row>
    <row r="241" spans="1:2" s="10" customFormat="1" ht="15">
      <c r="A241" s="24"/>
      <c r="B241" s="24"/>
    </row>
    <row r="242" spans="1:2" s="10" customFormat="1" ht="15">
      <c r="A242" s="24"/>
      <c r="B242" s="24"/>
    </row>
    <row r="243" spans="1:2" s="10" customFormat="1" ht="15">
      <c r="A243" s="24"/>
      <c r="B243" s="24"/>
    </row>
    <row r="244" spans="1:2" s="10" customFormat="1" ht="15">
      <c r="A244" s="24"/>
      <c r="B244" s="24"/>
    </row>
    <row r="245" spans="1:2" s="10" customFormat="1" ht="15">
      <c r="A245" s="24"/>
      <c r="B245" s="24"/>
    </row>
    <row r="246" spans="1:2" s="10" customFormat="1" ht="15">
      <c r="A246" s="24"/>
      <c r="B246" s="24"/>
    </row>
    <row r="247" spans="1:2" s="10" customFormat="1" ht="15">
      <c r="A247" s="24"/>
      <c r="B247" s="24"/>
    </row>
    <row r="248" spans="1:2" s="10" customFormat="1" ht="15">
      <c r="A248" s="24"/>
      <c r="B248" s="24"/>
    </row>
    <row r="249" spans="1:2" s="10" customFormat="1" ht="15">
      <c r="A249" s="24"/>
      <c r="B249" s="24"/>
    </row>
    <row r="250" spans="1:2" s="10" customFormat="1" ht="15">
      <c r="A250" s="24"/>
      <c r="B250" s="24"/>
    </row>
    <row r="251" spans="1:2" s="10" customFormat="1" ht="15">
      <c r="A251" s="24"/>
      <c r="B251" s="24"/>
    </row>
    <row r="252" spans="1:2" s="10" customFormat="1" ht="15">
      <c r="A252" s="24"/>
      <c r="B252" s="24"/>
    </row>
    <row r="253" spans="1:2" s="10" customFormat="1" ht="15">
      <c r="A253" s="24"/>
      <c r="B253" s="24"/>
    </row>
    <row r="254" spans="1:2" s="10" customFormat="1" ht="15">
      <c r="A254" s="24"/>
      <c r="B254" s="24"/>
    </row>
    <row r="255" spans="1:2" s="10" customFormat="1" ht="15">
      <c r="A255" s="24"/>
      <c r="B255" s="24"/>
    </row>
    <row r="256" spans="1:2" s="10" customFormat="1" ht="15">
      <c r="A256" s="24"/>
      <c r="B256" s="24"/>
    </row>
    <row r="257" spans="1:2" s="10" customFormat="1" ht="15">
      <c r="A257" s="24"/>
      <c r="B257" s="24"/>
    </row>
    <row r="258" spans="1:2" s="10" customFormat="1" ht="15">
      <c r="A258" s="24"/>
      <c r="B258" s="24"/>
    </row>
    <row r="259" spans="1:2" s="10" customFormat="1" ht="15">
      <c r="A259" s="24"/>
      <c r="B259" s="24"/>
    </row>
    <row r="260" spans="1:2" s="10" customFormat="1" ht="15">
      <c r="A260" s="24"/>
      <c r="B260" s="24"/>
    </row>
    <row r="261" spans="1:2" s="10" customFormat="1" ht="15">
      <c r="A261" s="24"/>
      <c r="B261" s="24"/>
    </row>
    <row r="262" spans="1:2" s="10" customFormat="1" ht="15">
      <c r="A262" s="24"/>
      <c r="B262" s="24"/>
    </row>
    <row r="263" spans="1:2" s="10" customFormat="1" ht="15">
      <c r="A263" s="24"/>
      <c r="B263" s="24"/>
    </row>
    <row r="264" spans="1:2" s="10" customFormat="1" ht="15">
      <c r="A264" s="24"/>
      <c r="B264" s="24"/>
    </row>
    <row r="265" spans="1:2" s="10" customFormat="1" ht="15">
      <c r="A265" s="24"/>
      <c r="B265" s="24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6">
    <mergeCell ref="A4:A5"/>
    <mergeCell ref="B4:B5"/>
    <mergeCell ref="C4:F4"/>
    <mergeCell ref="G4:I4"/>
    <mergeCell ref="B149:D149"/>
    <mergeCell ref="B151:D151"/>
  </mergeCells>
  <conditionalFormatting sqref="F54:F103">
    <cfRule type="cellIs" priority="1" dxfId="8" operator="greaterThan" stopIfTrue="1">
      <formula>0</formula>
    </cfRule>
    <cfRule type="cellIs" priority="2" dxfId="9" operator="lessThan" stopIfTrue="1">
      <formula>0</formula>
    </cfRule>
  </conditionalFormatting>
  <printOptions horizontalCentered="1"/>
  <pageMargins left="0.1968503937007874" right="0.1968503937007874" top="0.5905511811023623" bottom="0" header="0.2755905511811024" footer="0.2755905511811024"/>
  <pageSetup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5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24" sqref="C124"/>
    </sheetView>
  </sheetViews>
  <sheetFormatPr defaultColWidth="9.125" defaultRowHeight="12.75"/>
  <cols>
    <col min="1" max="1" width="37.375" style="130" bestFit="1" customWidth="1"/>
    <col min="2" max="2" width="13.125" style="130" customWidth="1"/>
    <col min="3" max="3" width="13.50390625" style="130" bestFit="1" customWidth="1"/>
    <col min="4" max="4" width="11.625" style="130" customWidth="1"/>
    <col min="5" max="5" width="11.375" style="130" customWidth="1"/>
    <col min="6" max="6" width="11.625" style="130" bestFit="1" customWidth="1"/>
    <col min="7" max="7" width="8.50390625" style="134" bestFit="1" customWidth="1"/>
    <col min="8" max="8" width="8.50390625" style="130" bestFit="1" customWidth="1"/>
    <col min="9" max="9" width="11.00390625" style="130" bestFit="1" customWidth="1"/>
    <col min="10" max="10" width="9.875" style="130" bestFit="1" customWidth="1"/>
    <col min="11" max="11" width="11.00390625" style="130" customWidth="1"/>
    <col min="12" max="12" width="11.50390625" style="130" customWidth="1"/>
    <col min="13" max="13" width="4.50390625" style="130" bestFit="1" customWidth="1"/>
    <col min="14" max="14" width="11.125" style="130" hidden="1" customWidth="1"/>
    <col min="15" max="16384" width="9.125" style="130" customWidth="1"/>
  </cols>
  <sheetData>
    <row r="1" spans="1:12" ht="25.5" customHeight="1">
      <c r="A1" s="267" t="s">
        <v>108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5" customHeight="1">
      <c r="A2" s="126" t="str">
        <f>зерноск!A2</f>
        <v>по состоянию на 21 июля 2017 года</v>
      </c>
      <c r="B2" s="127"/>
      <c r="C2" s="128"/>
      <c r="D2" s="128"/>
      <c r="E2" s="128"/>
      <c r="F2" s="128"/>
      <c r="G2" s="128"/>
      <c r="H2" s="128"/>
      <c r="I2" s="128"/>
      <c r="J2" s="129"/>
      <c r="K2" s="129"/>
      <c r="L2" s="129"/>
    </row>
    <row r="3" spans="1:12" ht="3" customHeight="1">
      <c r="A3" s="127"/>
      <c r="B3" s="127"/>
      <c r="C3" s="128"/>
      <c r="D3" s="128"/>
      <c r="E3" s="128"/>
      <c r="F3" s="128"/>
      <c r="G3" s="128"/>
      <c r="H3" s="128"/>
      <c r="I3" s="128"/>
      <c r="J3" s="129"/>
      <c r="K3" s="129"/>
      <c r="L3" s="129"/>
    </row>
    <row r="4" spans="1:12" s="134" customFormat="1" ht="30.75" customHeight="1">
      <c r="A4" s="257" t="s">
        <v>1</v>
      </c>
      <c r="B4" s="257" t="s">
        <v>110</v>
      </c>
      <c r="C4" s="257" t="s">
        <v>96</v>
      </c>
      <c r="D4" s="257"/>
      <c r="E4" s="258"/>
      <c r="F4" s="261"/>
      <c r="G4" s="257" t="s">
        <v>60</v>
      </c>
      <c r="H4" s="258"/>
      <c r="I4" s="258"/>
      <c r="J4" s="131"/>
      <c r="K4" s="132" t="s">
        <v>0</v>
      </c>
      <c r="L4" s="133"/>
    </row>
    <row r="5" spans="1:17" s="134" customFormat="1" ht="45.75" customHeight="1">
      <c r="A5" s="260"/>
      <c r="B5" s="257"/>
      <c r="C5" s="135" t="s">
        <v>104</v>
      </c>
      <c r="D5" s="135" t="s">
        <v>109</v>
      </c>
      <c r="E5" s="135" t="s">
        <v>105</v>
      </c>
      <c r="F5" s="136" t="s">
        <v>103</v>
      </c>
      <c r="G5" s="135" t="s">
        <v>104</v>
      </c>
      <c r="H5" s="135" t="s">
        <v>105</v>
      </c>
      <c r="I5" s="135" t="s">
        <v>103</v>
      </c>
      <c r="J5" s="137" t="s">
        <v>104</v>
      </c>
      <c r="K5" s="135" t="s">
        <v>105</v>
      </c>
      <c r="L5" s="135" t="s">
        <v>103</v>
      </c>
      <c r="Q5" s="138"/>
    </row>
    <row r="6" spans="1:12" s="101" customFormat="1" ht="15">
      <c r="A6" s="139" t="s">
        <v>2</v>
      </c>
      <c r="B6" s="140">
        <v>1027.387</v>
      </c>
      <c r="C6" s="141">
        <f>C7+C26+C37+C46+C54+C69+C76+C93</f>
        <v>69.3429</v>
      </c>
      <c r="D6" s="141">
        <f aca="true" t="shared" si="0" ref="D6:D46">C6/B6*100</f>
        <v>6.749443004437472</v>
      </c>
      <c r="E6" s="141">
        <v>50.28399999999999</v>
      </c>
      <c r="F6" s="142">
        <f aca="true" t="shared" si="1" ref="F6:F71">C6-E6</f>
        <v>19.05890000000001</v>
      </c>
      <c r="G6" s="141">
        <f>G7+G26+G37+G46+G54+G69+G76+G93</f>
        <v>142.88</v>
      </c>
      <c r="H6" s="141">
        <v>97.92500000000001</v>
      </c>
      <c r="I6" s="142">
        <f>G6-H6</f>
        <v>44.954999999999984</v>
      </c>
      <c r="J6" s="143">
        <f>G6/C6*10</f>
        <v>20.60484923474501</v>
      </c>
      <c r="K6" s="141">
        <f>H6/E6*10</f>
        <v>19.474385490414452</v>
      </c>
      <c r="L6" s="144">
        <f>J6-K6</f>
        <v>1.1304637443305587</v>
      </c>
    </row>
    <row r="7" spans="1:12" s="100" customFormat="1" ht="15">
      <c r="A7" s="145" t="s">
        <v>3</v>
      </c>
      <c r="B7" s="95">
        <v>271.005</v>
      </c>
      <c r="C7" s="146">
        <f>SUM(C8:C24)</f>
        <v>0.134</v>
      </c>
      <c r="D7" s="146">
        <f t="shared" si="0"/>
        <v>0.04944558218483054</v>
      </c>
      <c r="E7" s="146">
        <f>SUM(E8:E24)</f>
        <v>0</v>
      </c>
      <c r="F7" s="147">
        <f t="shared" si="1"/>
        <v>0.134</v>
      </c>
      <c r="G7" s="146">
        <f>SUM(G8:G24)</f>
        <v>0.29500000000000004</v>
      </c>
      <c r="H7" s="146">
        <f>SUM(H8:H24)</f>
        <v>0</v>
      </c>
      <c r="I7" s="147">
        <f aca="true" t="shared" si="2" ref="I7:I70">G7-H7</f>
        <v>0.29500000000000004</v>
      </c>
      <c r="J7" s="79">
        <f aca="true" t="shared" si="3" ref="J7:J36">IF(C7&gt;0,G7/C7*10,"")</f>
        <v>22.01492537313433</v>
      </c>
      <c r="K7" s="148"/>
      <c r="L7" s="149" t="s">
        <v>100</v>
      </c>
    </row>
    <row r="8" spans="1:12" s="102" customFormat="1" ht="15" hidden="1">
      <c r="A8" s="150" t="s">
        <v>4</v>
      </c>
      <c r="B8" s="98">
        <v>1.9</v>
      </c>
      <c r="C8" s="148"/>
      <c r="D8" s="148">
        <f t="shared" si="0"/>
        <v>0</v>
      </c>
      <c r="E8" s="148"/>
      <c r="F8" s="147">
        <f t="shared" si="1"/>
        <v>0</v>
      </c>
      <c r="G8" s="148"/>
      <c r="H8" s="148"/>
      <c r="I8" s="147">
        <f t="shared" si="2"/>
        <v>0</v>
      </c>
      <c r="J8" s="79">
        <f t="shared" si="3"/>
      </c>
      <c r="K8" s="148"/>
      <c r="L8" s="149" t="s">
        <v>100</v>
      </c>
    </row>
    <row r="9" spans="1:12" s="102" customFormat="1" ht="15">
      <c r="A9" s="150" t="s">
        <v>5</v>
      </c>
      <c r="B9" s="98">
        <v>17.9</v>
      </c>
      <c r="C9" s="148">
        <v>0.084</v>
      </c>
      <c r="D9" s="148">
        <f t="shared" si="0"/>
        <v>0.46927374301675984</v>
      </c>
      <c r="E9" s="148"/>
      <c r="F9" s="189">
        <f t="shared" si="1"/>
        <v>0.084</v>
      </c>
      <c r="G9" s="148">
        <v>0.195</v>
      </c>
      <c r="H9" s="148"/>
      <c r="I9" s="189">
        <f t="shared" si="2"/>
        <v>0.195</v>
      </c>
      <c r="J9" s="160">
        <f t="shared" si="3"/>
        <v>23.21428571428571</v>
      </c>
      <c r="K9" s="148"/>
      <c r="L9" s="149" t="s">
        <v>100</v>
      </c>
    </row>
    <row r="10" spans="1:12" s="102" customFormat="1" ht="15" hidden="1">
      <c r="A10" s="150" t="s">
        <v>6</v>
      </c>
      <c r="B10" s="98">
        <v>6.8</v>
      </c>
      <c r="C10" s="148"/>
      <c r="D10" s="148">
        <f t="shared" si="0"/>
        <v>0</v>
      </c>
      <c r="E10" s="148"/>
      <c r="F10" s="147">
        <f t="shared" si="1"/>
        <v>0</v>
      </c>
      <c r="G10" s="148"/>
      <c r="H10" s="148"/>
      <c r="I10" s="147">
        <f t="shared" si="2"/>
        <v>0</v>
      </c>
      <c r="J10" s="79">
        <f t="shared" si="3"/>
      </c>
      <c r="K10" s="148"/>
      <c r="L10" s="149" t="s">
        <v>100</v>
      </c>
    </row>
    <row r="11" spans="1:12" s="102" customFormat="1" ht="15" hidden="1">
      <c r="A11" s="150" t="s">
        <v>7</v>
      </c>
      <c r="B11" s="98">
        <v>1.6</v>
      </c>
      <c r="C11" s="148"/>
      <c r="D11" s="148">
        <f t="shared" si="0"/>
        <v>0</v>
      </c>
      <c r="E11" s="148"/>
      <c r="F11" s="147">
        <f t="shared" si="1"/>
        <v>0</v>
      </c>
      <c r="G11" s="148"/>
      <c r="H11" s="148"/>
      <c r="I11" s="147">
        <f t="shared" si="2"/>
        <v>0</v>
      </c>
      <c r="J11" s="79">
        <f t="shared" si="3"/>
      </c>
      <c r="K11" s="148"/>
      <c r="L11" s="149" t="s">
        <v>100</v>
      </c>
    </row>
    <row r="12" spans="1:12" s="102" customFormat="1" ht="15" hidden="1">
      <c r="A12" s="150" t="s">
        <v>8</v>
      </c>
      <c r="B12" s="98">
        <v>0.5</v>
      </c>
      <c r="C12" s="148"/>
      <c r="D12" s="148">
        <f t="shared" si="0"/>
        <v>0</v>
      </c>
      <c r="E12" s="148"/>
      <c r="F12" s="147">
        <f t="shared" si="1"/>
        <v>0</v>
      </c>
      <c r="G12" s="148"/>
      <c r="H12" s="148"/>
      <c r="I12" s="147">
        <f t="shared" si="2"/>
        <v>0</v>
      </c>
      <c r="J12" s="79">
        <f t="shared" si="3"/>
      </c>
      <c r="K12" s="148"/>
      <c r="L12" s="149" t="s">
        <v>100</v>
      </c>
    </row>
    <row r="13" spans="1:14" s="102" customFormat="1" ht="15" hidden="1">
      <c r="A13" s="150" t="s">
        <v>9</v>
      </c>
      <c r="B13" s="98">
        <v>4.6</v>
      </c>
      <c r="C13" s="148"/>
      <c r="D13" s="148">
        <f t="shared" si="0"/>
        <v>0</v>
      </c>
      <c r="E13" s="148"/>
      <c r="F13" s="147">
        <f t="shared" si="1"/>
        <v>0</v>
      </c>
      <c r="G13" s="148"/>
      <c r="H13" s="148"/>
      <c r="I13" s="147">
        <f t="shared" si="2"/>
        <v>0</v>
      </c>
      <c r="J13" s="79">
        <f t="shared" si="3"/>
      </c>
      <c r="K13" s="148"/>
      <c r="L13" s="149" t="s">
        <v>100</v>
      </c>
      <c r="M13" s="151"/>
      <c r="N13" s="151"/>
    </row>
    <row r="14" spans="1:12" s="102" customFormat="1" ht="15" hidden="1">
      <c r="A14" s="150" t="s">
        <v>10</v>
      </c>
      <c r="B14" s="98">
        <v>0.3</v>
      </c>
      <c r="C14" s="148"/>
      <c r="D14" s="148">
        <f t="shared" si="0"/>
        <v>0</v>
      </c>
      <c r="E14" s="148"/>
      <c r="F14" s="147">
        <f t="shared" si="1"/>
        <v>0</v>
      </c>
      <c r="G14" s="148"/>
      <c r="H14" s="148"/>
      <c r="I14" s="147">
        <f t="shared" si="2"/>
        <v>0</v>
      </c>
      <c r="J14" s="79">
        <f t="shared" si="3"/>
      </c>
      <c r="K14" s="148"/>
      <c r="L14" s="149" t="s">
        <v>100</v>
      </c>
    </row>
    <row r="15" spans="1:12" s="102" customFormat="1" ht="15">
      <c r="A15" s="150" t="s">
        <v>11</v>
      </c>
      <c r="B15" s="98">
        <v>22.82</v>
      </c>
      <c r="C15" s="148">
        <v>0.05</v>
      </c>
      <c r="D15" s="148">
        <f t="shared" si="0"/>
        <v>0.21910604732690622</v>
      </c>
      <c r="E15" s="148"/>
      <c r="F15" s="189">
        <f t="shared" si="1"/>
        <v>0.05</v>
      </c>
      <c r="G15" s="148">
        <v>0.1</v>
      </c>
      <c r="H15" s="148"/>
      <c r="I15" s="189">
        <f t="shared" si="2"/>
        <v>0.1</v>
      </c>
      <c r="J15" s="160">
        <f t="shared" si="3"/>
        <v>20</v>
      </c>
      <c r="K15" s="148"/>
      <c r="L15" s="149" t="s">
        <v>100</v>
      </c>
    </row>
    <row r="16" spans="1:12" s="102" customFormat="1" ht="15" hidden="1">
      <c r="A16" s="150" t="s">
        <v>12</v>
      </c>
      <c r="B16" s="98">
        <v>40.7</v>
      </c>
      <c r="C16" s="148"/>
      <c r="D16" s="148">
        <f t="shared" si="0"/>
        <v>0</v>
      </c>
      <c r="E16" s="148"/>
      <c r="F16" s="147">
        <f t="shared" si="1"/>
        <v>0</v>
      </c>
      <c r="G16" s="148"/>
      <c r="H16" s="148"/>
      <c r="I16" s="147">
        <f t="shared" si="2"/>
        <v>0</v>
      </c>
      <c r="J16" s="79">
        <f t="shared" si="3"/>
      </c>
      <c r="K16" s="148"/>
      <c r="L16" s="149" t="s">
        <v>100</v>
      </c>
    </row>
    <row r="17" spans="1:12" s="102" customFormat="1" ht="15" hidden="1">
      <c r="A17" s="150" t="s">
        <v>92</v>
      </c>
      <c r="B17" s="98">
        <v>24.7</v>
      </c>
      <c r="C17" s="148"/>
      <c r="D17" s="148">
        <f t="shared" si="0"/>
        <v>0</v>
      </c>
      <c r="E17" s="148"/>
      <c r="F17" s="147">
        <f t="shared" si="1"/>
        <v>0</v>
      </c>
      <c r="G17" s="148"/>
      <c r="H17" s="148"/>
      <c r="I17" s="147">
        <f t="shared" si="2"/>
        <v>0</v>
      </c>
      <c r="J17" s="79">
        <f t="shared" si="3"/>
      </c>
      <c r="K17" s="148"/>
      <c r="L17" s="149" t="s">
        <v>100</v>
      </c>
    </row>
    <row r="18" spans="1:12" s="102" customFormat="1" ht="15" hidden="1">
      <c r="A18" s="150" t="s">
        <v>13</v>
      </c>
      <c r="B18" s="98">
        <v>23</v>
      </c>
      <c r="C18" s="148"/>
      <c r="D18" s="148">
        <f t="shared" si="0"/>
        <v>0</v>
      </c>
      <c r="E18" s="148"/>
      <c r="F18" s="147">
        <f t="shared" si="1"/>
        <v>0</v>
      </c>
      <c r="G18" s="148"/>
      <c r="H18" s="148"/>
      <c r="I18" s="147">
        <f t="shared" si="2"/>
        <v>0</v>
      </c>
      <c r="J18" s="79">
        <f t="shared" si="3"/>
      </c>
      <c r="K18" s="148"/>
      <c r="L18" s="149" t="s">
        <v>100</v>
      </c>
    </row>
    <row r="19" spans="1:12" s="102" customFormat="1" ht="15" hidden="1">
      <c r="A19" s="150" t="s">
        <v>14</v>
      </c>
      <c r="B19" s="98">
        <v>40.3</v>
      </c>
      <c r="C19" s="148"/>
      <c r="D19" s="148">
        <f t="shared" si="0"/>
        <v>0</v>
      </c>
      <c r="E19" s="148"/>
      <c r="F19" s="147">
        <f t="shared" si="1"/>
        <v>0</v>
      </c>
      <c r="G19" s="148"/>
      <c r="H19" s="148"/>
      <c r="I19" s="147">
        <f t="shared" si="2"/>
        <v>0</v>
      </c>
      <c r="J19" s="79">
        <f t="shared" si="3"/>
      </c>
      <c r="K19" s="148"/>
      <c r="L19" s="149" t="s">
        <v>100</v>
      </c>
    </row>
    <row r="20" spans="1:12" s="102" customFormat="1" ht="15" hidden="1">
      <c r="A20" s="150" t="s">
        <v>15</v>
      </c>
      <c r="B20" s="98">
        <v>11.7</v>
      </c>
      <c r="C20" s="148"/>
      <c r="D20" s="148">
        <f t="shared" si="0"/>
        <v>0</v>
      </c>
      <c r="E20" s="148"/>
      <c r="F20" s="147">
        <f t="shared" si="1"/>
        <v>0</v>
      </c>
      <c r="G20" s="148"/>
      <c r="H20" s="148"/>
      <c r="I20" s="147">
        <f t="shared" si="2"/>
        <v>0</v>
      </c>
      <c r="J20" s="79">
        <f t="shared" si="3"/>
      </c>
      <c r="K20" s="148"/>
      <c r="L20" s="149" t="s">
        <v>100</v>
      </c>
    </row>
    <row r="21" spans="1:12" s="102" customFormat="1" ht="15" hidden="1">
      <c r="A21" s="150" t="s">
        <v>16</v>
      </c>
      <c r="B21" s="98">
        <v>3.1</v>
      </c>
      <c r="C21" s="148"/>
      <c r="D21" s="148">
        <f t="shared" si="0"/>
        <v>0</v>
      </c>
      <c r="E21" s="148"/>
      <c r="F21" s="147">
        <f t="shared" si="1"/>
        <v>0</v>
      </c>
      <c r="G21" s="148"/>
      <c r="H21" s="148"/>
      <c r="I21" s="147">
        <f t="shared" si="2"/>
        <v>0</v>
      </c>
      <c r="J21" s="79">
        <f t="shared" si="3"/>
      </c>
      <c r="K21" s="148"/>
      <c r="L21" s="149" t="s">
        <v>100</v>
      </c>
    </row>
    <row r="22" spans="1:12" s="102" customFormat="1" ht="15" hidden="1">
      <c r="A22" s="150" t="s">
        <v>17</v>
      </c>
      <c r="B22" s="98">
        <v>0.385</v>
      </c>
      <c r="C22" s="148"/>
      <c r="D22" s="148">
        <f t="shared" si="0"/>
        <v>0</v>
      </c>
      <c r="E22" s="148"/>
      <c r="F22" s="147">
        <f t="shared" si="1"/>
        <v>0</v>
      </c>
      <c r="G22" s="148"/>
      <c r="H22" s="148"/>
      <c r="I22" s="147">
        <f t="shared" si="2"/>
        <v>0</v>
      </c>
      <c r="J22" s="79">
        <f t="shared" si="3"/>
      </c>
      <c r="K22" s="148"/>
      <c r="L22" s="149" t="s">
        <v>100</v>
      </c>
    </row>
    <row r="23" spans="1:12" s="102" customFormat="1" ht="15" hidden="1">
      <c r="A23" s="150" t="s">
        <v>18</v>
      </c>
      <c r="B23" s="98">
        <v>70.7</v>
      </c>
      <c r="C23" s="148"/>
      <c r="D23" s="148">
        <f t="shared" si="0"/>
        <v>0</v>
      </c>
      <c r="E23" s="148"/>
      <c r="F23" s="147">
        <f t="shared" si="1"/>
        <v>0</v>
      </c>
      <c r="G23" s="148"/>
      <c r="H23" s="148"/>
      <c r="I23" s="147">
        <f t="shared" si="2"/>
        <v>0</v>
      </c>
      <c r="J23" s="79">
        <f t="shared" si="3"/>
      </c>
      <c r="K23" s="148"/>
      <c r="L23" s="149" t="s">
        <v>100</v>
      </c>
    </row>
    <row r="24" spans="1:12" s="102" customFormat="1" ht="15" hidden="1">
      <c r="A24" s="150" t="s">
        <v>19</v>
      </c>
      <c r="B24" s="98">
        <v>0</v>
      </c>
      <c r="C24" s="148"/>
      <c r="D24" s="148" t="e">
        <f t="shared" si="0"/>
        <v>#DIV/0!</v>
      </c>
      <c r="E24" s="148"/>
      <c r="F24" s="147">
        <f t="shared" si="1"/>
        <v>0</v>
      </c>
      <c r="G24" s="148"/>
      <c r="H24" s="148"/>
      <c r="I24" s="147">
        <f t="shared" si="2"/>
        <v>0</v>
      </c>
      <c r="J24" s="79">
        <f t="shared" si="3"/>
      </c>
      <c r="K24" s="148"/>
      <c r="L24" s="149" t="s">
        <v>100</v>
      </c>
    </row>
    <row r="25" spans="1:12" s="102" customFormat="1" ht="15" hidden="1">
      <c r="A25" s="150"/>
      <c r="B25" s="98"/>
      <c r="C25" s="148"/>
      <c r="D25" s="148" t="e">
        <f t="shared" si="0"/>
        <v>#DIV/0!</v>
      </c>
      <c r="E25" s="148"/>
      <c r="F25" s="147"/>
      <c r="G25" s="148"/>
      <c r="H25" s="148"/>
      <c r="I25" s="147"/>
      <c r="J25" s="79"/>
      <c r="K25" s="148"/>
      <c r="L25" s="149"/>
    </row>
    <row r="26" spans="1:12" s="100" customFormat="1" ht="15" hidden="1">
      <c r="A26" s="145" t="s">
        <v>20</v>
      </c>
      <c r="B26" s="95">
        <v>37.437999999999995</v>
      </c>
      <c r="C26" s="146">
        <f>SUM(C27:C36)-C30</f>
        <v>0</v>
      </c>
      <c r="D26" s="146">
        <f t="shared" si="0"/>
        <v>0</v>
      </c>
      <c r="E26" s="146">
        <f>SUM(E27:E36)-E30</f>
        <v>0</v>
      </c>
      <c r="F26" s="147">
        <f t="shared" si="1"/>
        <v>0</v>
      </c>
      <c r="G26" s="146">
        <f>SUM(G27:G36)-G30</f>
        <v>0</v>
      </c>
      <c r="H26" s="146">
        <f>SUM(H27:H36)-H30</f>
        <v>0</v>
      </c>
      <c r="I26" s="147">
        <f t="shared" si="2"/>
        <v>0</v>
      </c>
      <c r="J26" s="79">
        <f t="shared" si="3"/>
      </c>
      <c r="K26" s="148"/>
      <c r="L26" s="149" t="s">
        <v>100</v>
      </c>
    </row>
    <row r="27" spans="1:12" s="102" customFormat="1" ht="15" hidden="1">
      <c r="A27" s="150" t="s">
        <v>61</v>
      </c>
      <c r="B27" s="98">
        <v>0</v>
      </c>
      <c r="C27" s="148"/>
      <c r="D27" s="148" t="e">
        <f t="shared" si="0"/>
        <v>#DIV/0!</v>
      </c>
      <c r="E27" s="148"/>
      <c r="F27" s="147">
        <f t="shared" si="1"/>
        <v>0</v>
      </c>
      <c r="G27" s="148"/>
      <c r="H27" s="148"/>
      <c r="I27" s="147">
        <f t="shared" si="2"/>
        <v>0</v>
      </c>
      <c r="J27" s="79">
        <f t="shared" si="3"/>
      </c>
      <c r="K27" s="148"/>
      <c r="L27" s="149" t="s">
        <v>100</v>
      </c>
    </row>
    <row r="28" spans="1:12" s="102" customFormat="1" ht="15" hidden="1">
      <c r="A28" s="150" t="s">
        <v>21</v>
      </c>
      <c r="B28" s="98">
        <v>0</v>
      </c>
      <c r="C28" s="148"/>
      <c r="D28" s="148" t="e">
        <f t="shared" si="0"/>
        <v>#DIV/0!</v>
      </c>
      <c r="E28" s="148"/>
      <c r="F28" s="147">
        <f t="shared" si="1"/>
        <v>0</v>
      </c>
      <c r="G28" s="148"/>
      <c r="H28" s="148"/>
      <c r="I28" s="147">
        <f t="shared" si="2"/>
        <v>0</v>
      </c>
      <c r="J28" s="79">
        <f t="shared" si="3"/>
      </c>
      <c r="K28" s="148"/>
      <c r="L28" s="149" t="s">
        <v>100</v>
      </c>
    </row>
    <row r="29" spans="1:12" s="102" customFormat="1" ht="15" hidden="1">
      <c r="A29" s="150" t="s">
        <v>22</v>
      </c>
      <c r="B29" s="98">
        <v>0</v>
      </c>
      <c r="C29" s="148"/>
      <c r="D29" s="148" t="e">
        <f t="shared" si="0"/>
        <v>#DIV/0!</v>
      </c>
      <c r="E29" s="148"/>
      <c r="F29" s="147">
        <f t="shared" si="1"/>
        <v>0</v>
      </c>
      <c r="G29" s="148"/>
      <c r="H29" s="148"/>
      <c r="I29" s="147">
        <f t="shared" si="2"/>
        <v>0</v>
      </c>
      <c r="J29" s="79">
        <f t="shared" si="3"/>
      </c>
      <c r="K29" s="148"/>
      <c r="L29" s="149" t="s">
        <v>100</v>
      </c>
    </row>
    <row r="30" spans="1:12" s="102" customFormat="1" ht="15" hidden="1">
      <c r="A30" s="150" t="s">
        <v>62</v>
      </c>
      <c r="B30" s="98">
        <v>0</v>
      </c>
      <c r="C30" s="148"/>
      <c r="D30" s="148" t="e">
        <f t="shared" si="0"/>
        <v>#DIV/0!</v>
      </c>
      <c r="E30" s="148"/>
      <c r="F30" s="147">
        <f t="shared" si="1"/>
        <v>0</v>
      </c>
      <c r="G30" s="148"/>
      <c r="H30" s="148"/>
      <c r="I30" s="147">
        <f t="shared" si="2"/>
        <v>0</v>
      </c>
      <c r="J30" s="79">
        <f t="shared" si="3"/>
      </c>
      <c r="K30" s="148"/>
      <c r="L30" s="149" t="s">
        <v>100</v>
      </c>
    </row>
    <row r="31" spans="1:12" s="102" customFormat="1" ht="15" hidden="1">
      <c r="A31" s="150" t="s">
        <v>23</v>
      </c>
      <c r="B31" s="98">
        <v>0</v>
      </c>
      <c r="C31" s="148"/>
      <c r="D31" s="148" t="e">
        <f t="shared" si="0"/>
        <v>#DIV/0!</v>
      </c>
      <c r="E31" s="148"/>
      <c r="F31" s="147">
        <f t="shared" si="1"/>
        <v>0</v>
      </c>
      <c r="G31" s="148"/>
      <c r="H31" s="148"/>
      <c r="I31" s="147">
        <f t="shared" si="2"/>
        <v>0</v>
      </c>
      <c r="J31" s="79">
        <f t="shared" si="3"/>
      </c>
      <c r="K31" s="148"/>
      <c r="L31" s="149" t="s">
        <v>100</v>
      </c>
    </row>
    <row r="32" spans="1:12" s="102" customFormat="1" ht="15" hidden="1">
      <c r="A32" s="150" t="s">
        <v>24</v>
      </c>
      <c r="B32" s="98">
        <v>28.738</v>
      </c>
      <c r="C32" s="148"/>
      <c r="D32" s="148">
        <f t="shared" si="0"/>
        <v>0</v>
      </c>
      <c r="E32" s="148"/>
      <c r="F32" s="147">
        <f t="shared" si="1"/>
        <v>0</v>
      </c>
      <c r="G32" s="148"/>
      <c r="H32" s="148"/>
      <c r="I32" s="147">
        <f t="shared" si="2"/>
        <v>0</v>
      </c>
      <c r="J32" s="79">
        <f t="shared" si="3"/>
      </c>
      <c r="K32" s="148"/>
      <c r="L32" s="149" t="s">
        <v>100</v>
      </c>
    </row>
    <row r="33" spans="1:12" s="102" customFormat="1" ht="15" hidden="1">
      <c r="A33" s="150" t="s">
        <v>25</v>
      </c>
      <c r="B33" s="98">
        <v>1.2</v>
      </c>
      <c r="C33" s="148"/>
      <c r="D33" s="148">
        <f t="shared" si="0"/>
        <v>0</v>
      </c>
      <c r="E33" s="148"/>
      <c r="F33" s="147">
        <f t="shared" si="1"/>
        <v>0</v>
      </c>
      <c r="G33" s="148"/>
      <c r="H33" s="148"/>
      <c r="I33" s="147">
        <f t="shared" si="2"/>
        <v>0</v>
      </c>
      <c r="J33" s="79">
        <f t="shared" si="3"/>
      </c>
      <c r="K33" s="148"/>
      <c r="L33" s="149" t="s">
        <v>100</v>
      </c>
    </row>
    <row r="34" spans="1:12" s="102" customFormat="1" ht="15" hidden="1">
      <c r="A34" s="150" t="s">
        <v>26</v>
      </c>
      <c r="B34" s="98">
        <v>0</v>
      </c>
      <c r="C34" s="148"/>
      <c r="D34" s="148" t="e">
        <f t="shared" si="0"/>
        <v>#DIV/0!</v>
      </c>
      <c r="E34" s="148"/>
      <c r="F34" s="147">
        <f t="shared" si="1"/>
        <v>0</v>
      </c>
      <c r="G34" s="148"/>
      <c r="H34" s="148"/>
      <c r="I34" s="147">
        <f t="shared" si="2"/>
        <v>0</v>
      </c>
      <c r="J34" s="79">
        <f t="shared" si="3"/>
      </c>
      <c r="K34" s="148"/>
      <c r="L34" s="149" t="s">
        <v>100</v>
      </c>
    </row>
    <row r="35" spans="1:12" s="102" customFormat="1" ht="15" hidden="1">
      <c r="A35" s="150" t="s">
        <v>27</v>
      </c>
      <c r="B35" s="98">
        <v>1.9</v>
      </c>
      <c r="C35" s="148"/>
      <c r="D35" s="148">
        <f t="shared" si="0"/>
        <v>0</v>
      </c>
      <c r="E35" s="148"/>
      <c r="F35" s="147">
        <f t="shared" si="1"/>
        <v>0</v>
      </c>
      <c r="G35" s="148"/>
      <c r="H35" s="148"/>
      <c r="I35" s="147">
        <f t="shared" si="2"/>
        <v>0</v>
      </c>
      <c r="J35" s="79">
        <f t="shared" si="3"/>
      </c>
      <c r="K35" s="148"/>
      <c r="L35" s="149" t="s">
        <v>100</v>
      </c>
    </row>
    <row r="36" spans="1:12" s="102" customFormat="1" ht="15" hidden="1">
      <c r="A36" s="150" t="s">
        <v>28</v>
      </c>
      <c r="B36" s="98">
        <v>5.6</v>
      </c>
      <c r="C36" s="148"/>
      <c r="D36" s="148">
        <f t="shared" si="0"/>
        <v>0</v>
      </c>
      <c r="E36" s="148"/>
      <c r="F36" s="147">
        <f t="shared" si="1"/>
        <v>0</v>
      </c>
      <c r="G36" s="148"/>
      <c r="H36" s="148"/>
      <c r="I36" s="147">
        <f t="shared" si="2"/>
        <v>0</v>
      </c>
      <c r="J36" s="79">
        <f t="shared" si="3"/>
      </c>
      <c r="K36" s="148"/>
      <c r="L36" s="149" t="s">
        <v>100</v>
      </c>
    </row>
    <row r="37" spans="1:14" s="100" customFormat="1" ht="15">
      <c r="A37" s="145" t="s">
        <v>93</v>
      </c>
      <c r="B37" s="95">
        <v>36.81999999999999</v>
      </c>
      <c r="C37" s="146">
        <f>SUM(C38:C45)</f>
        <v>26.5579</v>
      </c>
      <c r="D37" s="146">
        <f t="shared" si="0"/>
        <v>72.1290059750136</v>
      </c>
      <c r="E37" s="146">
        <f>SUM(E38:E45)</f>
        <v>11.864</v>
      </c>
      <c r="F37" s="147">
        <f t="shared" si="1"/>
        <v>14.6939</v>
      </c>
      <c r="G37" s="146">
        <f>SUM(G38:G45)</f>
        <v>59.336000000000006</v>
      </c>
      <c r="H37" s="146">
        <f>SUM(H38:H45)</f>
        <v>28.1</v>
      </c>
      <c r="I37" s="147">
        <f>G37-H37</f>
        <v>31.236000000000004</v>
      </c>
      <c r="J37" s="79">
        <f aca="true" t="shared" si="4" ref="J37:J101">G37/C37*10</f>
        <v>22.342127954393987</v>
      </c>
      <c r="K37" s="146">
        <f aca="true" t="shared" si="5" ref="K37:K101">H37/E37*10</f>
        <v>23.68509777478085</v>
      </c>
      <c r="L37" s="149">
        <f>J37-K37</f>
        <v>-1.3429698203868625</v>
      </c>
      <c r="M37" s="219"/>
      <c r="N37" s="219"/>
    </row>
    <row r="38" spans="1:12" s="102" customFormat="1" ht="15">
      <c r="A38" s="150" t="s">
        <v>63</v>
      </c>
      <c r="B38" s="98">
        <v>5.11</v>
      </c>
      <c r="C38" s="148">
        <v>5.11</v>
      </c>
      <c r="D38" s="148">
        <f t="shared" si="0"/>
        <v>100</v>
      </c>
      <c r="E38" s="148">
        <v>3.664</v>
      </c>
      <c r="F38" s="228">
        <f t="shared" si="1"/>
        <v>1.4460000000000002</v>
      </c>
      <c r="G38" s="148">
        <v>8.127</v>
      </c>
      <c r="H38" s="148">
        <v>8.5</v>
      </c>
      <c r="I38" s="228">
        <f t="shared" si="2"/>
        <v>-0.37299999999999933</v>
      </c>
      <c r="J38" s="148">
        <f t="shared" si="4"/>
        <v>15.904109589041095</v>
      </c>
      <c r="K38" s="148">
        <f t="shared" si="5"/>
        <v>23.198689956331876</v>
      </c>
      <c r="L38" s="229">
        <f aca="true" t="shared" si="6" ref="L38:L101">J38-K38</f>
        <v>-7.294580367290781</v>
      </c>
    </row>
    <row r="39" spans="1:12" s="102" customFormat="1" ht="15" customHeight="1" hidden="1">
      <c r="A39" s="150" t="s">
        <v>67</v>
      </c>
      <c r="B39" s="98">
        <v>0.12</v>
      </c>
      <c r="C39" s="148"/>
      <c r="D39" s="148">
        <f t="shared" si="0"/>
        <v>0</v>
      </c>
      <c r="E39" s="148"/>
      <c r="F39" s="228">
        <f t="shared" si="1"/>
        <v>0</v>
      </c>
      <c r="G39" s="148"/>
      <c r="H39" s="148"/>
      <c r="I39" s="228">
        <f t="shared" si="2"/>
        <v>0</v>
      </c>
      <c r="J39" s="148" t="e">
        <f t="shared" si="4"/>
        <v>#DIV/0!</v>
      </c>
      <c r="K39" s="148" t="e">
        <f t="shared" si="5"/>
        <v>#DIV/0!</v>
      </c>
      <c r="L39" s="229" t="e">
        <f t="shared" si="6"/>
        <v>#DIV/0!</v>
      </c>
    </row>
    <row r="40" spans="1:12" s="103" customFormat="1" ht="15">
      <c r="A40" s="230" t="s">
        <v>101</v>
      </c>
      <c r="B40" s="231">
        <v>8.4</v>
      </c>
      <c r="C40" s="232">
        <v>5.4479</v>
      </c>
      <c r="D40" s="232">
        <f t="shared" si="0"/>
        <v>64.85595238095237</v>
      </c>
      <c r="E40" s="232">
        <v>0.9</v>
      </c>
      <c r="F40" s="232">
        <f>C40-E40</f>
        <v>4.547899999999999</v>
      </c>
      <c r="G40" s="232">
        <v>11.249</v>
      </c>
      <c r="H40" s="232">
        <v>1.9</v>
      </c>
      <c r="I40" s="232">
        <f>G40-H40</f>
        <v>9.349</v>
      </c>
      <c r="J40" s="232">
        <f>G40/C40*10</f>
        <v>20.648323207107325</v>
      </c>
      <c r="K40" s="232">
        <f>H40/E40*10</f>
        <v>21.11111111111111</v>
      </c>
      <c r="L40" s="233">
        <f>J40-K40</f>
        <v>-0.4627879040037861</v>
      </c>
    </row>
    <row r="41" spans="1:12" s="102" customFormat="1" ht="15">
      <c r="A41" s="150" t="s">
        <v>30</v>
      </c>
      <c r="B41" s="98">
        <v>17.4</v>
      </c>
      <c r="C41" s="148">
        <v>14.7</v>
      </c>
      <c r="D41" s="148">
        <f t="shared" si="0"/>
        <v>84.48275862068965</v>
      </c>
      <c r="E41" s="148">
        <v>5.5</v>
      </c>
      <c r="F41" s="228">
        <f>C41-E41</f>
        <v>9.2</v>
      </c>
      <c r="G41" s="148">
        <v>37</v>
      </c>
      <c r="H41" s="148">
        <v>12.1</v>
      </c>
      <c r="I41" s="232">
        <f>G41-H41</f>
        <v>24.9</v>
      </c>
      <c r="J41" s="148">
        <f t="shared" si="4"/>
        <v>25.170068027210885</v>
      </c>
      <c r="K41" s="148">
        <f t="shared" si="5"/>
        <v>21.999999999999996</v>
      </c>
      <c r="L41" s="229">
        <f t="shared" si="6"/>
        <v>3.1700680272108883</v>
      </c>
    </row>
    <row r="42" spans="1:12" s="102" customFormat="1" ht="15.75" customHeight="1" hidden="1">
      <c r="A42" s="150" t="s">
        <v>31</v>
      </c>
      <c r="B42" s="98">
        <v>0</v>
      </c>
      <c r="C42" s="148"/>
      <c r="D42" s="148" t="e">
        <f t="shared" si="0"/>
        <v>#DIV/0!</v>
      </c>
      <c r="E42" s="148"/>
      <c r="F42" s="147">
        <f t="shared" si="1"/>
        <v>0</v>
      </c>
      <c r="G42" s="148"/>
      <c r="H42" s="148"/>
      <c r="I42" s="147">
        <f>G42-H42</f>
        <v>0</v>
      </c>
      <c r="J42" s="148" t="e">
        <f t="shared" si="4"/>
        <v>#DIV/0!</v>
      </c>
      <c r="K42" s="148" t="e">
        <f t="shared" si="5"/>
        <v>#DIV/0!</v>
      </c>
      <c r="L42" s="149" t="e">
        <f t="shared" si="6"/>
        <v>#DIV/0!</v>
      </c>
    </row>
    <row r="43" spans="1:12" s="102" customFormat="1" ht="15.75" customHeight="1" hidden="1">
      <c r="A43" s="150" t="s">
        <v>32</v>
      </c>
      <c r="B43" s="98">
        <v>1</v>
      </c>
      <c r="C43" s="148"/>
      <c r="D43" s="148">
        <f t="shared" si="0"/>
        <v>0</v>
      </c>
      <c r="E43" s="148"/>
      <c r="F43" s="147">
        <f t="shared" si="1"/>
        <v>0</v>
      </c>
      <c r="G43" s="148"/>
      <c r="H43" s="148"/>
      <c r="I43" s="147">
        <f t="shared" si="2"/>
        <v>0</v>
      </c>
      <c r="J43" s="148" t="e">
        <f t="shared" si="4"/>
        <v>#DIV/0!</v>
      </c>
      <c r="K43" s="148" t="e">
        <f>H43/E43*10</f>
        <v>#DIV/0!</v>
      </c>
      <c r="L43" s="149" t="e">
        <f t="shared" si="6"/>
        <v>#DIV/0!</v>
      </c>
    </row>
    <row r="44" spans="1:12" s="102" customFormat="1" ht="15.75" customHeight="1">
      <c r="A44" s="150" t="s">
        <v>33</v>
      </c>
      <c r="B44" s="98">
        <v>4.8</v>
      </c>
      <c r="C44" s="148">
        <v>1.3</v>
      </c>
      <c r="D44" s="148">
        <f t="shared" si="0"/>
        <v>27.083333333333336</v>
      </c>
      <c r="E44" s="148">
        <v>1.8</v>
      </c>
      <c r="F44" s="228">
        <f t="shared" si="1"/>
        <v>-0.5</v>
      </c>
      <c r="G44" s="148">
        <v>2.96</v>
      </c>
      <c r="H44" s="148">
        <v>5.6</v>
      </c>
      <c r="I44" s="228">
        <f t="shared" si="2"/>
        <v>-2.6399999999999997</v>
      </c>
      <c r="J44" s="148">
        <f t="shared" si="4"/>
        <v>22.769230769230766</v>
      </c>
      <c r="K44" s="148">
        <f t="shared" si="5"/>
        <v>31.111111111111107</v>
      </c>
      <c r="L44" s="149">
        <f t="shared" si="6"/>
        <v>-8.34188034188034</v>
      </c>
    </row>
    <row r="45" spans="1:12" s="102" customFormat="1" ht="15.75" customHeight="1" hidden="1">
      <c r="A45" s="150" t="s">
        <v>102</v>
      </c>
      <c r="B45" s="98"/>
      <c r="C45" s="148"/>
      <c r="D45" s="148" t="e">
        <f t="shared" si="0"/>
        <v>#DIV/0!</v>
      </c>
      <c r="E45" s="148"/>
      <c r="F45" s="228">
        <f t="shared" si="1"/>
        <v>0</v>
      </c>
      <c r="G45" s="148"/>
      <c r="H45" s="148"/>
      <c r="I45" s="228"/>
      <c r="J45" s="148" t="e">
        <f t="shared" si="4"/>
        <v>#DIV/0!</v>
      </c>
      <c r="K45" s="148" t="e">
        <f t="shared" si="5"/>
        <v>#DIV/0!</v>
      </c>
      <c r="L45" s="149" t="e">
        <f>J45-K45</f>
        <v>#DIV/0!</v>
      </c>
    </row>
    <row r="46" spans="1:12" s="100" customFormat="1" ht="15.75" customHeight="1">
      <c r="A46" s="145" t="s">
        <v>98</v>
      </c>
      <c r="B46" s="95">
        <v>90.89999999999999</v>
      </c>
      <c r="C46" s="234">
        <f>SUM(C47:C53)</f>
        <v>42.650999999999996</v>
      </c>
      <c r="D46" s="79">
        <f t="shared" si="0"/>
        <v>46.92079207920792</v>
      </c>
      <c r="E46" s="234">
        <v>38.105</v>
      </c>
      <c r="F46" s="147">
        <f t="shared" si="1"/>
        <v>4.545999999999999</v>
      </c>
      <c r="G46" s="234">
        <f>SUM(G47:G53)</f>
        <v>83.249</v>
      </c>
      <c r="H46" s="234">
        <v>69.48</v>
      </c>
      <c r="I46" s="147">
        <f>G46-H46</f>
        <v>13.768999999999991</v>
      </c>
      <c r="J46" s="79">
        <f t="shared" si="4"/>
        <v>19.518651379803522</v>
      </c>
      <c r="K46" s="79">
        <f>H46/E46*10</f>
        <v>18.233827581682196</v>
      </c>
      <c r="L46" s="235">
        <f t="shared" si="6"/>
        <v>1.2848237981213266</v>
      </c>
    </row>
    <row r="47" spans="1:14" s="102" customFormat="1" ht="15" customHeight="1" hidden="1">
      <c r="A47" s="150" t="s">
        <v>64</v>
      </c>
      <c r="B47" s="98">
        <v>0.2</v>
      </c>
      <c r="C47" s="148"/>
      <c r="D47" s="148">
        <f aca="true" t="shared" si="7" ref="D47:D103">C47/B47*100</f>
        <v>0</v>
      </c>
      <c r="E47" s="148"/>
      <c r="F47" s="228">
        <f t="shared" si="1"/>
        <v>0</v>
      </c>
      <c r="G47" s="148"/>
      <c r="H47" s="148"/>
      <c r="I47" s="228">
        <f t="shared" si="2"/>
        <v>0</v>
      </c>
      <c r="J47" s="148" t="e">
        <f t="shared" si="4"/>
        <v>#DIV/0!</v>
      </c>
      <c r="K47" s="160" t="e">
        <f t="shared" si="5"/>
        <v>#DIV/0!</v>
      </c>
      <c r="L47" s="236" t="e">
        <f t="shared" si="6"/>
        <v>#DIV/0!</v>
      </c>
      <c r="N47" s="102">
        <f>M47*C47/10</f>
        <v>0</v>
      </c>
    </row>
    <row r="48" spans="1:12" s="102" customFormat="1" ht="15" customHeight="1" hidden="1">
      <c r="A48" s="150" t="s">
        <v>65</v>
      </c>
      <c r="B48" s="98">
        <v>0</v>
      </c>
      <c r="C48" s="148"/>
      <c r="D48" s="148" t="e">
        <f t="shared" si="7"/>
        <v>#DIV/0!</v>
      </c>
      <c r="E48" s="148"/>
      <c r="F48" s="228">
        <f t="shared" si="1"/>
        <v>0</v>
      </c>
      <c r="G48" s="148"/>
      <c r="H48" s="148"/>
      <c r="I48" s="228">
        <f t="shared" si="2"/>
        <v>0</v>
      </c>
      <c r="J48" s="148" t="e">
        <f t="shared" si="4"/>
        <v>#DIV/0!</v>
      </c>
      <c r="K48" s="160" t="e">
        <f t="shared" si="5"/>
        <v>#DIV/0!</v>
      </c>
      <c r="L48" s="236" t="e">
        <f t="shared" si="6"/>
        <v>#DIV/0!</v>
      </c>
    </row>
    <row r="49" spans="1:12" s="102" customFormat="1" ht="15" customHeight="1" hidden="1">
      <c r="A49" s="150" t="s">
        <v>66</v>
      </c>
      <c r="B49" s="98">
        <v>0.7</v>
      </c>
      <c r="C49" s="148"/>
      <c r="D49" s="148">
        <f t="shared" si="7"/>
        <v>0</v>
      </c>
      <c r="E49" s="148"/>
      <c r="F49" s="228">
        <f t="shared" si="1"/>
        <v>0</v>
      </c>
      <c r="G49" s="148"/>
      <c r="H49" s="148"/>
      <c r="I49" s="228">
        <f>G49-H49</f>
        <v>0</v>
      </c>
      <c r="J49" s="148" t="e">
        <f t="shared" si="4"/>
        <v>#DIV/0!</v>
      </c>
      <c r="K49" s="160" t="e">
        <f t="shared" si="5"/>
        <v>#DIV/0!</v>
      </c>
      <c r="L49" s="236" t="e">
        <f t="shared" si="6"/>
        <v>#DIV/0!</v>
      </c>
    </row>
    <row r="50" spans="1:12" s="102" customFormat="1" ht="15" customHeight="1" hidden="1">
      <c r="A50" s="150" t="s">
        <v>29</v>
      </c>
      <c r="B50" s="98">
        <v>0</v>
      </c>
      <c r="C50" s="148"/>
      <c r="D50" s="148" t="e">
        <f t="shared" si="7"/>
        <v>#DIV/0!</v>
      </c>
      <c r="E50" s="148"/>
      <c r="F50" s="228">
        <f t="shared" si="1"/>
        <v>0</v>
      </c>
      <c r="G50" s="148"/>
      <c r="H50" s="148"/>
      <c r="I50" s="228">
        <f>G50-H50</f>
        <v>0</v>
      </c>
      <c r="J50" s="148" t="e">
        <f t="shared" si="4"/>
        <v>#DIV/0!</v>
      </c>
      <c r="K50" s="160" t="e">
        <f t="shared" si="5"/>
        <v>#DIV/0!</v>
      </c>
      <c r="L50" s="236" t="e">
        <f t="shared" si="6"/>
        <v>#DIV/0!</v>
      </c>
    </row>
    <row r="51" spans="1:12" s="102" customFormat="1" ht="15">
      <c r="A51" s="150" t="s">
        <v>68</v>
      </c>
      <c r="B51" s="98">
        <v>8.9</v>
      </c>
      <c r="C51" s="148">
        <v>4.1</v>
      </c>
      <c r="D51" s="148">
        <f t="shared" si="7"/>
        <v>46.067415730337075</v>
      </c>
      <c r="E51" s="148">
        <v>6.4</v>
      </c>
      <c r="F51" s="228">
        <f t="shared" si="1"/>
        <v>-2.3000000000000007</v>
      </c>
      <c r="G51" s="148">
        <v>6.1</v>
      </c>
      <c r="H51" s="148">
        <v>8.6</v>
      </c>
      <c r="I51" s="228">
        <f>G51-H51</f>
        <v>-2.5</v>
      </c>
      <c r="J51" s="148">
        <f t="shared" si="4"/>
        <v>14.878048780487806</v>
      </c>
      <c r="K51" s="160">
        <f t="shared" si="5"/>
        <v>13.437499999999998</v>
      </c>
      <c r="L51" s="236">
        <f t="shared" si="6"/>
        <v>1.4405487804878074</v>
      </c>
    </row>
    <row r="52" spans="1:12" s="102" customFormat="1" ht="15">
      <c r="A52" s="150" t="s">
        <v>69</v>
      </c>
      <c r="B52" s="98">
        <v>9.5</v>
      </c>
      <c r="C52" s="148">
        <v>3.078</v>
      </c>
      <c r="D52" s="148">
        <f t="shared" si="7"/>
        <v>32.4</v>
      </c>
      <c r="E52" s="148">
        <v>3.805</v>
      </c>
      <c r="F52" s="228">
        <f t="shared" si="1"/>
        <v>-0.7270000000000003</v>
      </c>
      <c r="G52" s="148">
        <v>4.668</v>
      </c>
      <c r="H52" s="148">
        <v>5.68</v>
      </c>
      <c r="I52" s="228">
        <f>G52-H52</f>
        <v>-1.0119999999999996</v>
      </c>
      <c r="J52" s="148">
        <f t="shared" si="4"/>
        <v>15.165692007797272</v>
      </c>
      <c r="K52" s="160">
        <f t="shared" si="5"/>
        <v>14.927726675427069</v>
      </c>
      <c r="L52" s="236">
        <f t="shared" si="6"/>
        <v>0.23796533237020334</v>
      </c>
    </row>
    <row r="53" spans="1:12" s="102" customFormat="1" ht="15">
      <c r="A53" s="237" t="s">
        <v>95</v>
      </c>
      <c r="B53" s="165">
        <v>71.6</v>
      </c>
      <c r="C53" s="238">
        <v>35.473</v>
      </c>
      <c r="D53" s="238">
        <f t="shared" si="7"/>
        <v>49.54329608938548</v>
      </c>
      <c r="E53" s="238">
        <v>27.9</v>
      </c>
      <c r="F53" s="239">
        <f t="shared" si="1"/>
        <v>7.573</v>
      </c>
      <c r="G53" s="238">
        <v>72.481</v>
      </c>
      <c r="H53" s="238">
        <v>55.2</v>
      </c>
      <c r="I53" s="239">
        <f>G53-H53</f>
        <v>17.28099999999999</v>
      </c>
      <c r="J53" s="238">
        <f t="shared" si="4"/>
        <v>20.432723479829733</v>
      </c>
      <c r="K53" s="166">
        <f t="shared" si="5"/>
        <v>19.784946236559144</v>
      </c>
      <c r="L53" s="240">
        <f>J53-K53</f>
        <v>0.647777243270589</v>
      </c>
    </row>
    <row r="54" spans="1:12" s="100" customFormat="1" ht="15" hidden="1">
      <c r="A54" s="220" t="s">
        <v>34</v>
      </c>
      <c r="B54" s="221">
        <v>159.32399999999998</v>
      </c>
      <c r="C54" s="222">
        <f>SUM(C55:C68)</f>
        <v>0</v>
      </c>
      <c r="D54" s="223">
        <f t="shared" si="7"/>
        <v>0</v>
      </c>
      <c r="E54" s="224">
        <f>SUM(E55:E68)</f>
        <v>0</v>
      </c>
      <c r="F54" s="181">
        <f t="shared" si="1"/>
        <v>0</v>
      </c>
      <c r="G54" s="222">
        <f>SUM(G55:G68)</f>
        <v>0</v>
      </c>
      <c r="H54" s="224">
        <f>SUM(H55:H68)</f>
        <v>0</v>
      </c>
      <c r="I54" s="225">
        <f>SUM(I55:I68)</f>
        <v>0</v>
      </c>
      <c r="J54" s="221" t="e">
        <f t="shared" si="4"/>
        <v>#DIV/0!</v>
      </c>
      <c r="K54" s="179" t="e">
        <f t="shared" si="5"/>
        <v>#DIV/0!</v>
      </c>
      <c r="L54" s="226" t="e">
        <f t="shared" si="6"/>
        <v>#DIV/0!</v>
      </c>
    </row>
    <row r="55" spans="1:12" s="102" customFormat="1" ht="15" hidden="1">
      <c r="A55" s="157" t="s">
        <v>70</v>
      </c>
      <c r="B55" s="158">
        <v>20.3</v>
      </c>
      <c r="C55" s="159"/>
      <c r="D55" s="98">
        <f t="shared" si="7"/>
        <v>0</v>
      </c>
      <c r="E55" s="160"/>
      <c r="F55" s="96">
        <f t="shared" si="1"/>
        <v>0</v>
      </c>
      <c r="G55" s="159"/>
      <c r="H55" s="160"/>
      <c r="I55" s="161">
        <f t="shared" si="2"/>
        <v>0</v>
      </c>
      <c r="J55" s="158" t="e">
        <f t="shared" si="4"/>
        <v>#DIV/0!</v>
      </c>
      <c r="K55" s="98" t="e">
        <f t="shared" si="5"/>
        <v>#DIV/0!</v>
      </c>
      <c r="L55" s="161" t="e">
        <f t="shared" si="6"/>
        <v>#DIV/0!</v>
      </c>
    </row>
    <row r="56" spans="1:12" s="102" customFormat="1" ht="15" hidden="1">
      <c r="A56" s="157" t="s">
        <v>71</v>
      </c>
      <c r="B56" s="158">
        <v>4.037</v>
      </c>
      <c r="C56" s="159"/>
      <c r="D56" s="98">
        <f t="shared" si="7"/>
        <v>0</v>
      </c>
      <c r="E56" s="160"/>
      <c r="F56" s="96">
        <f t="shared" si="1"/>
        <v>0</v>
      </c>
      <c r="G56" s="159"/>
      <c r="H56" s="160"/>
      <c r="I56" s="161">
        <f t="shared" si="2"/>
        <v>0</v>
      </c>
      <c r="J56" s="158" t="e">
        <f t="shared" si="4"/>
        <v>#DIV/0!</v>
      </c>
      <c r="K56" s="98" t="e">
        <f t="shared" si="5"/>
        <v>#DIV/0!</v>
      </c>
      <c r="L56" s="161" t="e">
        <f t="shared" si="6"/>
        <v>#DIV/0!</v>
      </c>
    </row>
    <row r="57" spans="1:12" s="102" customFormat="1" ht="15" hidden="1">
      <c r="A57" s="157" t="s">
        <v>72</v>
      </c>
      <c r="B57" s="158">
        <v>19</v>
      </c>
      <c r="C57" s="159"/>
      <c r="D57" s="98">
        <f t="shared" si="7"/>
        <v>0</v>
      </c>
      <c r="E57" s="160"/>
      <c r="F57" s="96">
        <f t="shared" si="1"/>
        <v>0</v>
      </c>
      <c r="G57" s="159"/>
      <c r="H57" s="160"/>
      <c r="I57" s="161">
        <f t="shared" si="2"/>
        <v>0</v>
      </c>
      <c r="J57" s="158" t="e">
        <f t="shared" si="4"/>
        <v>#DIV/0!</v>
      </c>
      <c r="K57" s="98" t="e">
        <f t="shared" si="5"/>
        <v>#DIV/0!</v>
      </c>
      <c r="L57" s="161" t="e">
        <f t="shared" si="6"/>
        <v>#DIV/0!</v>
      </c>
    </row>
    <row r="58" spans="1:12" s="102" customFormat="1" ht="15" hidden="1">
      <c r="A58" s="157" t="s">
        <v>73</v>
      </c>
      <c r="B58" s="158">
        <v>59</v>
      </c>
      <c r="C58" s="159"/>
      <c r="D58" s="98">
        <f t="shared" si="7"/>
        <v>0</v>
      </c>
      <c r="E58" s="160"/>
      <c r="F58" s="96">
        <f t="shared" si="1"/>
        <v>0</v>
      </c>
      <c r="G58" s="159"/>
      <c r="H58" s="160"/>
      <c r="I58" s="161">
        <f t="shared" si="2"/>
        <v>0</v>
      </c>
      <c r="J58" s="158" t="e">
        <f t="shared" si="4"/>
        <v>#DIV/0!</v>
      </c>
      <c r="K58" s="98" t="e">
        <f t="shared" si="5"/>
        <v>#DIV/0!</v>
      </c>
      <c r="L58" s="161" t="e">
        <f t="shared" si="6"/>
        <v>#DIV/0!</v>
      </c>
    </row>
    <row r="59" spans="1:12" s="102" customFormat="1" ht="15" hidden="1">
      <c r="A59" s="157" t="s">
        <v>74</v>
      </c>
      <c r="B59" s="158">
        <v>5</v>
      </c>
      <c r="C59" s="159"/>
      <c r="D59" s="98">
        <f t="shared" si="7"/>
        <v>0</v>
      </c>
      <c r="E59" s="160"/>
      <c r="F59" s="96">
        <f t="shared" si="1"/>
        <v>0</v>
      </c>
      <c r="G59" s="159"/>
      <c r="H59" s="160"/>
      <c r="I59" s="161">
        <f t="shared" si="2"/>
        <v>0</v>
      </c>
      <c r="J59" s="158" t="e">
        <f t="shared" si="4"/>
        <v>#DIV/0!</v>
      </c>
      <c r="K59" s="98" t="e">
        <f t="shared" si="5"/>
        <v>#DIV/0!</v>
      </c>
      <c r="L59" s="161" t="e">
        <f t="shared" si="6"/>
        <v>#DIV/0!</v>
      </c>
    </row>
    <row r="60" spans="1:12" s="102" customFormat="1" ht="15" hidden="1">
      <c r="A60" s="157" t="s">
        <v>35</v>
      </c>
      <c r="B60" s="158">
        <v>3.2</v>
      </c>
      <c r="C60" s="159"/>
      <c r="D60" s="98">
        <f t="shared" si="7"/>
        <v>0</v>
      </c>
      <c r="E60" s="160"/>
      <c r="F60" s="96">
        <f t="shared" si="1"/>
        <v>0</v>
      </c>
      <c r="G60" s="159"/>
      <c r="H60" s="160"/>
      <c r="I60" s="161">
        <f t="shared" si="2"/>
        <v>0</v>
      </c>
      <c r="J60" s="158" t="e">
        <f t="shared" si="4"/>
        <v>#DIV/0!</v>
      </c>
      <c r="K60" s="98" t="e">
        <f t="shared" si="5"/>
        <v>#DIV/0!</v>
      </c>
      <c r="L60" s="161" t="e">
        <f t="shared" si="6"/>
        <v>#DIV/0!</v>
      </c>
    </row>
    <row r="61" spans="1:12" s="102" customFormat="1" ht="15" hidden="1">
      <c r="A61" s="157" t="s">
        <v>94</v>
      </c>
      <c r="B61" s="158">
        <v>3.8</v>
      </c>
      <c r="C61" s="159"/>
      <c r="D61" s="98">
        <f>C61/B61*100</f>
        <v>0</v>
      </c>
      <c r="E61" s="160"/>
      <c r="F61" s="96">
        <f>C61-E61</f>
        <v>0</v>
      </c>
      <c r="G61" s="159"/>
      <c r="H61" s="160"/>
      <c r="I61" s="161">
        <f>G61-H61</f>
        <v>0</v>
      </c>
      <c r="J61" s="158" t="e">
        <f>G61/C61*10</f>
        <v>#DIV/0!</v>
      </c>
      <c r="K61" s="98" t="e">
        <f>H61/E61*10</f>
        <v>#DIV/0!</v>
      </c>
      <c r="L61" s="161" t="e">
        <f>J61-K61</f>
        <v>#DIV/0!</v>
      </c>
    </row>
    <row r="62" spans="1:12" s="102" customFormat="1" ht="15" hidden="1">
      <c r="A62" s="157" t="s">
        <v>36</v>
      </c>
      <c r="B62" s="158">
        <v>16.5</v>
      </c>
      <c r="C62" s="159"/>
      <c r="D62" s="98">
        <f t="shared" si="7"/>
        <v>0</v>
      </c>
      <c r="E62" s="160"/>
      <c r="F62" s="96">
        <f t="shared" si="1"/>
        <v>0</v>
      </c>
      <c r="G62" s="159"/>
      <c r="H62" s="160"/>
      <c r="I62" s="161">
        <f t="shared" si="2"/>
        <v>0</v>
      </c>
      <c r="J62" s="158" t="e">
        <f t="shared" si="4"/>
        <v>#DIV/0!</v>
      </c>
      <c r="K62" s="98" t="e">
        <f t="shared" si="5"/>
        <v>#DIV/0!</v>
      </c>
      <c r="L62" s="161" t="e">
        <f t="shared" si="6"/>
        <v>#DIV/0!</v>
      </c>
    </row>
    <row r="63" spans="1:12" s="102" customFormat="1" ht="15" hidden="1">
      <c r="A63" s="157" t="s">
        <v>75</v>
      </c>
      <c r="B63" s="158">
        <v>12.4</v>
      </c>
      <c r="C63" s="159"/>
      <c r="D63" s="98">
        <f t="shared" si="7"/>
        <v>0</v>
      </c>
      <c r="E63" s="160"/>
      <c r="F63" s="96">
        <f t="shared" si="1"/>
        <v>0</v>
      </c>
      <c r="G63" s="159"/>
      <c r="H63" s="160"/>
      <c r="I63" s="161">
        <f t="shared" si="2"/>
        <v>0</v>
      </c>
      <c r="J63" s="158" t="e">
        <f t="shared" si="4"/>
        <v>#DIV/0!</v>
      </c>
      <c r="K63" s="98" t="e">
        <f t="shared" si="5"/>
        <v>#DIV/0!</v>
      </c>
      <c r="L63" s="161" t="e">
        <f t="shared" si="6"/>
        <v>#DIV/0!</v>
      </c>
    </row>
    <row r="64" spans="1:12" s="102" customFormat="1" ht="15" hidden="1">
      <c r="A64" s="157" t="s">
        <v>37</v>
      </c>
      <c r="B64" s="158">
        <v>0.2</v>
      </c>
      <c r="C64" s="159"/>
      <c r="D64" s="98">
        <f t="shared" si="7"/>
        <v>0</v>
      </c>
      <c r="E64" s="160"/>
      <c r="F64" s="96">
        <f t="shared" si="1"/>
        <v>0</v>
      </c>
      <c r="G64" s="159"/>
      <c r="H64" s="160"/>
      <c r="I64" s="161">
        <f t="shared" si="2"/>
        <v>0</v>
      </c>
      <c r="J64" s="158" t="e">
        <f t="shared" si="4"/>
        <v>#DIV/0!</v>
      </c>
      <c r="K64" s="98" t="e">
        <f t="shared" si="5"/>
        <v>#DIV/0!</v>
      </c>
      <c r="L64" s="161" t="e">
        <f t="shared" si="6"/>
        <v>#DIV/0!</v>
      </c>
    </row>
    <row r="65" spans="1:12" s="102" customFormat="1" ht="15" hidden="1">
      <c r="A65" s="157" t="s">
        <v>38</v>
      </c>
      <c r="B65" s="158">
        <v>9.1</v>
      </c>
      <c r="C65" s="159"/>
      <c r="D65" s="98">
        <f t="shared" si="7"/>
        <v>0</v>
      </c>
      <c r="E65" s="160"/>
      <c r="F65" s="96">
        <f t="shared" si="1"/>
        <v>0</v>
      </c>
      <c r="G65" s="159"/>
      <c r="H65" s="160"/>
      <c r="I65" s="161">
        <f t="shared" si="2"/>
        <v>0</v>
      </c>
      <c r="J65" s="158" t="e">
        <f t="shared" si="4"/>
        <v>#DIV/0!</v>
      </c>
      <c r="K65" s="98" t="e">
        <f t="shared" si="5"/>
        <v>#DIV/0!</v>
      </c>
      <c r="L65" s="161" t="e">
        <f t="shared" si="6"/>
        <v>#DIV/0!</v>
      </c>
    </row>
    <row r="66" spans="1:12" s="102" customFormat="1" ht="15" hidden="1">
      <c r="A66" s="162" t="s">
        <v>39</v>
      </c>
      <c r="B66" s="158">
        <v>0.8</v>
      </c>
      <c r="C66" s="159"/>
      <c r="D66" s="98">
        <f t="shared" si="7"/>
        <v>0</v>
      </c>
      <c r="E66" s="160"/>
      <c r="F66" s="96">
        <f t="shared" si="1"/>
        <v>0</v>
      </c>
      <c r="G66" s="159"/>
      <c r="H66" s="160"/>
      <c r="I66" s="161">
        <f t="shared" si="2"/>
        <v>0</v>
      </c>
      <c r="J66" s="158" t="e">
        <f t="shared" si="4"/>
        <v>#DIV/0!</v>
      </c>
      <c r="K66" s="98" t="e">
        <f t="shared" si="5"/>
        <v>#DIV/0!</v>
      </c>
      <c r="L66" s="161" t="e">
        <f t="shared" si="6"/>
        <v>#DIV/0!</v>
      </c>
    </row>
    <row r="67" spans="1:12" s="102" customFormat="1" ht="15" hidden="1">
      <c r="A67" s="162" t="s">
        <v>40</v>
      </c>
      <c r="B67" s="158">
        <v>0</v>
      </c>
      <c r="C67" s="227"/>
      <c r="D67" s="98" t="e">
        <f t="shared" si="7"/>
        <v>#DIV/0!</v>
      </c>
      <c r="E67" s="148"/>
      <c r="F67" s="96">
        <f t="shared" si="1"/>
        <v>0</v>
      </c>
      <c r="G67" s="227"/>
      <c r="H67" s="148"/>
      <c r="I67" s="161">
        <f t="shared" si="2"/>
        <v>0</v>
      </c>
      <c r="J67" s="158" t="e">
        <f t="shared" si="4"/>
        <v>#DIV/0!</v>
      </c>
      <c r="K67" s="98" t="e">
        <f t="shared" si="5"/>
        <v>#DIV/0!</v>
      </c>
      <c r="L67" s="161" t="e">
        <f t="shared" si="6"/>
        <v>#DIV/0!</v>
      </c>
    </row>
    <row r="68" spans="1:12" s="102" customFormat="1" ht="15" hidden="1">
      <c r="A68" s="157" t="s">
        <v>41</v>
      </c>
      <c r="B68" s="158">
        <v>5.987</v>
      </c>
      <c r="C68" s="159"/>
      <c r="D68" s="98">
        <f t="shared" si="7"/>
        <v>0</v>
      </c>
      <c r="E68" s="160"/>
      <c r="F68" s="96">
        <f t="shared" si="1"/>
        <v>0</v>
      </c>
      <c r="G68" s="159"/>
      <c r="H68" s="160"/>
      <c r="I68" s="161">
        <f t="shared" si="2"/>
        <v>0</v>
      </c>
      <c r="J68" s="158" t="e">
        <f t="shared" si="4"/>
        <v>#DIV/0!</v>
      </c>
      <c r="K68" s="98" t="e">
        <f t="shared" si="5"/>
        <v>#DIV/0!</v>
      </c>
      <c r="L68" s="161" t="e">
        <f t="shared" si="6"/>
        <v>#DIV/0!</v>
      </c>
    </row>
    <row r="69" spans="1:12" s="100" customFormat="1" ht="15" hidden="1">
      <c r="A69" s="93" t="s">
        <v>76</v>
      </c>
      <c r="B69" s="92">
        <v>94.80000000000001</v>
      </c>
      <c r="C69" s="94">
        <f>SUM(C70:C75)-C73-C74</f>
        <v>0</v>
      </c>
      <c r="D69" s="95">
        <f t="shared" si="7"/>
        <v>0</v>
      </c>
      <c r="E69" s="79">
        <f>SUM(E70:E75)-E73-E74</f>
        <v>0</v>
      </c>
      <c r="F69" s="96">
        <f t="shared" si="1"/>
        <v>0</v>
      </c>
      <c r="G69" s="94">
        <f>SUM(G70:G75)-G73-G74</f>
        <v>0</v>
      </c>
      <c r="H69" s="79">
        <f>SUM(H70:H75)-H73-H74</f>
        <v>0</v>
      </c>
      <c r="I69" s="97">
        <f t="shared" si="2"/>
        <v>0</v>
      </c>
      <c r="J69" s="92" t="e">
        <f t="shared" si="4"/>
        <v>#DIV/0!</v>
      </c>
      <c r="K69" s="98" t="e">
        <f t="shared" si="5"/>
        <v>#DIV/0!</v>
      </c>
      <c r="L69" s="99" t="e">
        <f t="shared" si="6"/>
        <v>#DIV/0!</v>
      </c>
    </row>
    <row r="70" spans="1:12" s="102" customFormat="1" ht="15" hidden="1">
      <c r="A70" s="157" t="s">
        <v>77</v>
      </c>
      <c r="B70" s="158">
        <v>19.2</v>
      </c>
      <c r="C70" s="159"/>
      <c r="D70" s="98">
        <f t="shared" si="7"/>
        <v>0</v>
      </c>
      <c r="E70" s="160"/>
      <c r="F70" s="96">
        <f t="shared" si="1"/>
        <v>0</v>
      </c>
      <c r="G70" s="159"/>
      <c r="H70" s="160"/>
      <c r="I70" s="161">
        <f t="shared" si="2"/>
        <v>0</v>
      </c>
      <c r="J70" s="158" t="e">
        <f t="shared" si="4"/>
        <v>#DIV/0!</v>
      </c>
      <c r="K70" s="98" t="e">
        <f t="shared" si="5"/>
        <v>#DIV/0!</v>
      </c>
      <c r="L70" s="161" t="e">
        <f t="shared" si="6"/>
        <v>#DIV/0!</v>
      </c>
    </row>
    <row r="71" spans="1:12" s="102" customFormat="1" ht="15" hidden="1">
      <c r="A71" s="157" t="s">
        <v>42</v>
      </c>
      <c r="B71" s="158">
        <v>20.7</v>
      </c>
      <c r="C71" s="159"/>
      <c r="D71" s="98">
        <f t="shared" si="7"/>
        <v>0</v>
      </c>
      <c r="E71" s="160"/>
      <c r="F71" s="96">
        <f t="shared" si="1"/>
        <v>0</v>
      </c>
      <c r="G71" s="159"/>
      <c r="H71" s="160"/>
      <c r="I71" s="161">
        <f aca="true" t="shared" si="8" ref="I71:I103">G71-H71</f>
        <v>0</v>
      </c>
      <c r="J71" s="158" t="e">
        <f t="shared" si="4"/>
        <v>#DIV/0!</v>
      </c>
      <c r="K71" s="98" t="e">
        <f t="shared" si="5"/>
        <v>#DIV/0!</v>
      </c>
      <c r="L71" s="161" t="e">
        <f t="shared" si="6"/>
        <v>#DIV/0!</v>
      </c>
    </row>
    <row r="72" spans="1:12" s="102" customFormat="1" ht="15" hidden="1">
      <c r="A72" s="157" t="s">
        <v>43</v>
      </c>
      <c r="B72" s="158">
        <v>41.5</v>
      </c>
      <c r="C72" s="159"/>
      <c r="D72" s="98">
        <f t="shared" si="7"/>
        <v>0</v>
      </c>
      <c r="E72" s="160"/>
      <c r="F72" s="96">
        <f aca="true" t="shared" si="9" ref="F72:F103">C72-E72</f>
        <v>0</v>
      </c>
      <c r="G72" s="159"/>
      <c r="H72" s="160"/>
      <c r="I72" s="161">
        <f t="shared" si="8"/>
        <v>0</v>
      </c>
      <c r="J72" s="158" t="e">
        <f t="shared" si="4"/>
        <v>#DIV/0!</v>
      </c>
      <c r="K72" s="98" t="e">
        <f t="shared" si="5"/>
        <v>#DIV/0!</v>
      </c>
      <c r="L72" s="161" t="e">
        <f t="shared" si="6"/>
        <v>#DIV/0!</v>
      </c>
    </row>
    <row r="73" spans="1:12" s="102" customFormat="1" ht="15" hidden="1">
      <c r="A73" s="157" t="s">
        <v>78</v>
      </c>
      <c r="B73" s="158">
        <v>0</v>
      </c>
      <c r="C73" s="159"/>
      <c r="D73" s="98" t="e">
        <f t="shared" si="7"/>
        <v>#DIV/0!</v>
      </c>
      <c r="E73" s="160"/>
      <c r="F73" s="96">
        <f t="shared" si="9"/>
        <v>0</v>
      </c>
      <c r="G73" s="159"/>
      <c r="H73" s="160"/>
      <c r="I73" s="161">
        <f t="shared" si="8"/>
        <v>0</v>
      </c>
      <c r="J73" s="158" t="e">
        <f t="shared" si="4"/>
        <v>#DIV/0!</v>
      </c>
      <c r="K73" s="98" t="e">
        <f t="shared" si="5"/>
        <v>#DIV/0!</v>
      </c>
      <c r="L73" s="161" t="e">
        <f t="shared" si="6"/>
        <v>#DIV/0!</v>
      </c>
    </row>
    <row r="74" spans="1:12" s="102" customFormat="1" ht="15" hidden="1">
      <c r="A74" s="157" t="s">
        <v>79</v>
      </c>
      <c r="B74" s="158">
        <v>0</v>
      </c>
      <c r="C74" s="159"/>
      <c r="D74" s="98" t="e">
        <f t="shared" si="7"/>
        <v>#DIV/0!</v>
      </c>
      <c r="E74" s="160"/>
      <c r="F74" s="96">
        <f t="shared" si="9"/>
        <v>0</v>
      </c>
      <c r="G74" s="159"/>
      <c r="H74" s="160"/>
      <c r="I74" s="161">
        <f t="shared" si="8"/>
        <v>0</v>
      </c>
      <c r="J74" s="158" t="e">
        <f t="shared" si="4"/>
        <v>#DIV/0!</v>
      </c>
      <c r="K74" s="98" t="e">
        <f t="shared" si="5"/>
        <v>#DIV/0!</v>
      </c>
      <c r="L74" s="161" t="e">
        <f t="shared" si="6"/>
        <v>#DIV/0!</v>
      </c>
    </row>
    <row r="75" spans="1:12" s="102" customFormat="1" ht="15" hidden="1">
      <c r="A75" s="157" t="s">
        <v>44</v>
      </c>
      <c r="B75" s="158">
        <v>13.4</v>
      </c>
      <c r="C75" s="159"/>
      <c r="D75" s="98">
        <f t="shared" si="7"/>
        <v>0</v>
      </c>
      <c r="E75" s="160"/>
      <c r="F75" s="96">
        <f t="shared" si="9"/>
        <v>0</v>
      </c>
      <c r="G75" s="159"/>
      <c r="H75" s="160"/>
      <c r="I75" s="161">
        <f t="shared" si="8"/>
        <v>0</v>
      </c>
      <c r="J75" s="158" t="e">
        <f t="shared" si="4"/>
        <v>#DIV/0!</v>
      </c>
      <c r="K75" s="98" t="e">
        <f t="shared" si="5"/>
        <v>#DIV/0!</v>
      </c>
      <c r="L75" s="161" t="e">
        <f t="shared" si="6"/>
        <v>#DIV/0!</v>
      </c>
    </row>
    <row r="76" spans="1:12" s="100" customFormat="1" ht="15" hidden="1">
      <c r="A76" s="93" t="s">
        <v>45</v>
      </c>
      <c r="B76" s="92">
        <v>335.5</v>
      </c>
      <c r="C76" s="94">
        <f>SUM(C77:C92)-C83-C84-C92</f>
        <v>0</v>
      </c>
      <c r="D76" s="95">
        <f t="shared" si="7"/>
        <v>0</v>
      </c>
      <c r="E76" s="79">
        <f>SUM(E77:E92)-E83-E84-E92</f>
        <v>0</v>
      </c>
      <c r="F76" s="96">
        <f t="shared" si="9"/>
        <v>0</v>
      </c>
      <c r="G76" s="94">
        <f>SUM(G77:G92)-G83-G84-G92</f>
        <v>0</v>
      </c>
      <c r="H76" s="79">
        <f>SUM(H77:H92)-H83-H84-H92</f>
        <v>0</v>
      </c>
      <c r="I76" s="97">
        <f t="shared" si="8"/>
        <v>0</v>
      </c>
      <c r="J76" s="92" t="e">
        <f t="shared" si="4"/>
        <v>#DIV/0!</v>
      </c>
      <c r="K76" s="98" t="e">
        <f t="shared" si="5"/>
        <v>#DIV/0!</v>
      </c>
      <c r="L76" s="99" t="e">
        <f t="shared" si="6"/>
        <v>#DIV/0!</v>
      </c>
    </row>
    <row r="77" spans="1:12" s="102" customFormat="1" ht="15" hidden="1">
      <c r="A77" s="157" t="s">
        <v>80</v>
      </c>
      <c r="B77" s="158">
        <v>0</v>
      </c>
      <c r="C77" s="159"/>
      <c r="D77" s="98" t="e">
        <f t="shared" si="7"/>
        <v>#DIV/0!</v>
      </c>
      <c r="E77" s="160"/>
      <c r="F77" s="96">
        <f t="shared" si="9"/>
        <v>0</v>
      </c>
      <c r="G77" s="159"/>
      <c r="H77" s="160"/>
      <c r="I77" s="161">
        <f t="shared" si="8"/>
        <v>0</v>
      </c>
      <c r="J77" s="158" t="e">
        <f t="shared" si="4"/>
        <v>#DIV/0!</v>
      </c>
      <c r="K77" s="98" t="e">
        <f t="shared" si="5"/>
        <v>#DIV/0!</v>
      </c>
      <c r="L77" s="161" t="e">
        <f t="shared" si="6"/>
        <v>#DIV/0!</v>
      </c>
    </row>
    <row r="78" spans="1:12" s="102" customFormat="1" ht="15" hidden="1">
      <c r="A78" s="157" t="s">
        <v>81</v>
      </c>
      <c r="B78" s="158">
        <v>0</v>
      </c>
      <c r="C78" s="159"/>
      <c r="D78" s="98" t="e">
        <f t="shared" si="7"/>
        <v>#DIV/0!</v>
      </c>
      <c r="E78" s="160"/>
      <c r="F78" s="96">
        <f t="shared" si="9"/>
        <v>0</v>
      </c>
      <c r="G78" s="159"/>
      <c r="H78" s="160"/>
      <c r="I78" s="161">
        <f t="shared" si="8"/>
        <v>0</v>
      </c>
      <c r="J78" s="158" t="e">
        <f t="shared" si="4"/>
        <v>#DIV/0!</v>
      </c>
      <c r="K78" s="98" t="e">
        <f t="shared" si="5"/>
        <v>#DIV/0!</v>
      </c>
      <c r="L78" s="161" t="e">
        <f t="shared" si="6"/>
        <v>#DIV/0!</v>
      </c>
    </row>
    <row r="79" spans="1:12" s="102" customFormat="1" ht="15" hidden="1">
      <c r="A79" s="157" t="s">
        <v>82</v>
      </c>
      <c r="B79" s="158">
        <v>0</v>
      </c>
      <c r="C79" s="159"/>
      <c r="D79" s="98" t="e">
        <f t="shared" si="7"/>
        <v>#DIV/0!</v>
      </c>
      <c r="E79" s="160"/>
      <c r="F79" s="96">
        <f t="shared" si="9"/>
        <v>0</v>
      </c>
      <c r="G79" s="159"/>
      <c r="H79" s="160"/>
      <c r="I79" s="161">
        <f t="shared" si="8"/>
        <v>0</v>
      </c>
      <c r="J79" s="158" t="e">
        <f t="shared" si="4"/>
        <v>#DIV/0!</v>
      </c>
      <c r="K79" s="98" t="e">
        <f t="shared" si="5"/>
        <v>#DIV/0!</v>
      </c>
      <c r="L79" s="161" t="e">
        <f t="shared" si="6"/>
        <v>#DIV/0!</v>
      </c>
    </row>
    <row r="80" spans="1:12" s="102" customFormat="1" ht="15" hidden="1">
      <c r="A80" s="157" t="s">
        <v>83</v>
      </c>
      <c r="B80" s="158">
        <v>2.8</v>
      </c>
      <c r="C80" s="159"/>
      <c r="D80" s="98">
        <f t="shared" si="7"/>
        <v>0</v>
      </c>
      <c r="E80" s="160"/>
      <c r="F80" s="96">
        <f t="shared" si="9"/>
        <v>0</v>
      </c>
      <c r="G80" s="159"/>
      <c r="H80" s="160"/>
      <c r="I80" s="161">
        <f t="shared" si="8"/>
        <v>0</v>
      </c>
      <c r="J80" s="158" t="e">
        <f t="shared" si="4"/>
        <v>#DIV/0!</v>
      </c>
      <c r="K80" s="98" t="e">
        <f t="shared" si="5"/>
        <v>#DIV/0!</v>
      </c>
      <c r="L80" s="161" t="e">
        <f t="shared" si="6"/>
        <v>#DIV/0!</v>
      </c>
    </row>
    <row r="81" spans="1:12" s="102" customFormat="1" ht="15" hidden="1">
      <c r="A81" s="157" t="s">
        <v>46</v>
      </c>
      <c r="B81" s="158">
        <v>48.1</v>
      </c>
      <c r="C81" s="159"/>
      <c r="D81" s="98">
        <f t="shared" si="7"/>
        <v>0</v>
      </c>
      <c r="E81" s="160"/>
      <c r="F81" s="96">
        <f t="shared" si="9"/>
        <v>0</v>
      </c>
      <c r="G81" s="159"/>
      <c r="H81" s="160"/>
      <c r="I81" s="161">
        <f t="shared" si="8"/>
        <v>0</v>
      </c>
      <c r="J81" s="158" t="e">
        <f t="shared" si="4"/>
        <v>#DIV/0!</v>
      </c>
      <c r="K81" s="98" t="e">
        <f t="shared" si="5"/>
        <v>#DIV/0!</v>
      </c>
      <c r="L81" s="161" t="e">
        <f t="shared" si="6"/>
        <v>#DIV/0!</v>
      </c>
    </row>
    <row r="82" spans="1:12" s="102" customFormat="1" ht="15" hidden="1">
      <c r="A82" s="157" t="s">
        <v>47</v>
      </c>
      <c r="B82" s="158">
        <v>56.8</v>
      </c>
      <c r="C82" s="159"/>
      <c r="D82" s="98">
        <f t="shared" si="7"/>
        <v>0</v>
      </c>
      <c r="E82" s="160"/>
      <c r="F82" s="96">
        <f t="shared" si="9"/>
        <v>0</v>
      </c>
      <c r="G82" s="159"/>
      <c r="H82" s="160"/>
      <c r="I82" s="161">
        <f t="shared" si="8"/>
        <v>0</v>
      </c>
      <c r="J82" s="158" t="e">
        <f t="shared" si="4"/>
        <v>#DIV/0!</v>
      </c>
      <c r="K82" s="98" t="e">
        <f t="shared" si="5"/>
        <v>#DIV/0!</v>
      </c>
      <c r="L82" s="161" t="e">
        <f t="shared" si="6"/>
        <v>#DIV/0!</v>
      </c>
    </row>
    <row r="83" spans="1:12" s="102" customFormat="1" ht="15" hidden="1">
      <c r="A83" s="157" t="s">
        <v>84</v>
      </c>
      <c r="B83" s="158">
        <v>0</v>
      </c>
      <c r="C83" s="159"/>
      <c r="D83" s="98" t="e">
        <f t="shared" si="7"/>
        <v>#DIV/0!</v>
      </c>
      <c r="E83" s="160"/>
      <c r="F83" s="96">
        <f t="shared" si="9"/>
        <v>0</v>
      </c>
      <c r="G83" s="159"/>
      <c r="H83" s="160"/>
      <c r="I83" s="161">
        <f t="shared" si="8"/>
        <v>0</v>
      </c>
      <c r="J83" s="158" t="e">
        <f t="shared" si="4"/>
        <v>#DIV/0!</v>
      </c>
      <c r="K83" s="98" t="e">
        <f t="shared" si="5"/>
        <v>#DIV/0!</v>
      </c>
      <c r="L83" s="161" t="e">
        <f t="shared" si="6"/>
        <v>#DIV/0!</v>
      </c>
    </row>
    <row r="84" spans="1:12" s="102" customFormat="1" ht="15" hidden="1">
      <c r="A84" s="157" t="s">
        <v>85</v>
      </c>
      <c r="B84" s="158">
        <v>0</v>
      </c>
      <c r="C84" s="159"/>
      <c r="D84" s="98" t="e">
        <f t="shared" si="7"/>
        <v>#DIV/0!</v>
      </c>
      <c r="E84" s="160"/>
      <c r="F84" s="96">
        <f t="shared" si="9"/>
        <v>0</v>
      </c>
      <c r="G84" s="159"/>
      <c r="H84" s="160"/>
      <c r="I84" s="161">
        <f t="shared" si="8"/>
        <v>0</v>
      </c>
      <c r="J84" s="158" t="e">
        <f t="shared" si="4"/>
        <v>#DIV/0!</v>
      </c>
      <c r="K84" s="98" t="e">
        <f t="shared" si="5"/>
        <v>#DIV/0!</v>
      </c>
      <c r="L84" s="161" t="e">
        <f t="shared" si="6"/>
        <v>#DIV/0!</v>
      </c>
    </row>
    <row r="85" spans="1:12" s="102" customFormat="1" ht="15" hidden="1">
      <c r="A85" s="157" t="s">
        <v>48</v>
      </c>
      <c r="B85" s="158">
        <v>13.3</v>
      </c>
      <c r="C85" s="159"/>
      <c r="D85" s="98">
        <f t="shared" si="7"/>
        <v>0</v>
      </c>
      <c r="E85" s="160"/>
      <c r="F85" s="96">
        <f t="shared" si="9"/>
        <v>0</v>
      </c>
      <c r="G85" s="159"/>
      <c r="H85" s="160"/>
      <c r="I85" s="161">
        <f t="shared" si="8"/>
        <v>0</v>
      </c>
      <c r="J85" s="158" t="e">
        <f t="shared" si="4"/>
        <v>#DIV/0!</v>
      </c>
      <c r="K85" s="98" t="e">
        <f t="shared" si="5"/>
        <v>#DIV/0!</v>
      </c>
      <c r="L85" s="161" t="e">
        <f t="shared" si="6"/>
        <v>#DIV/0!</v>
      </c>
    </row>
    <row r="86" spans="1:12" s="102" customFormat="1" ht="15" hidden="1">
      <c r="A86" s="157" t="s">
        <v>86</v>
      </c>
      <c r="B86" s="158">
        <v>0</v>
      </c>
      <c r="C86" s="159"/>
      <c r="D86" s="98" t="e">
        <f t="shared" si="7"/>
        <v>#DIV/0!</v>
      </c>
      <c r="E86" s="160"/>
      <c r="F86" s="96">
        <f t="shared" si="9"/>
        <v>0</v>
      </c>
      <c r="G86" s="159"/>
      <c r="H86" s="160"/>
      <c r="I86" s="161">
        <f t="shared" si="8"/>
        <v>0</v>
      </c>
      <c r="J86" s="158" t="e">
        <f t="shared" si="4"/>
        <v>#DIV/0!</v>
      </c>
      <c r="K86" s="98" t="e">
        <f t="shared" si="5"/>
        <v>#DIV/0!</v>
      </c>
      <c r="L86" s="161" t="e">
        <f t="shared" si="6"/>
        <v>#DIV/0!</v>
      </c>
    </row>
    <row r="87" spans="1:12" s="102" customFormat="1" ht="15" hidden="1">
      <c r="A87" s="157" t="s">
        <v>49</v>
      </c>
      <c r="B87" s="158">
        <v>61.6</v>
      </c>
      <c r="C87" s="159"/>
      <c r="D87" s="98">
        <f t="shared" si="7"/>
        <v>0</v>
      </c>
      <c r="E87" s="160"/>
      <c r="F87" s="96">
        <f t="shared" si="9"/>
        <v>0</v>
      </c>
      <c r="G87" s="159"/>
      <c r="H87" s="160"/>
      <c r="I87" s="161">
        <f t="shared" si="8"/>
        <v>0</v>
      </c>
      <c r="J87" s="158" t="e">
        <f t="shared" si="4"/>
        <v>#DIV/0!</v>
      </c>
      <c r="K87" s="98" t="e">
        <f t="shared" si="5"/>
        <v>#DIV/0!</v>
      </c>
      <c r="L87" s="161" t="e">
        <f t="shared" si="6"/>
        <v>#DIV/0!</v>
      </c>
    </row>
    <row r="88" spans="1:12" s="102" customFormat="1" ht="15" hidden="1">
      <c r="A88" s="157" t="s">
        <v>50</v>
      </c>
      <c r="B88" s="158">
        <v>50</v>
      </c>
      <c r="C88" s="159"/>
      <c r="D88" s="98">
        <f t="shared" si="7"/>
        <v>0</v>
      </c>
      <c r="E88" s="160"/>
      <c r="F88" s="96">
        <f t="shared" si="9"/>
        <v>0</v>
      </c>
      <c r="G88" s="159"/>
      <c r="H88" s="160"/>
      <c r="I88" s="161">
        <f t="shared" si="8"/>
        <v>0</v>
      </c>
      <c r="J88" s="158" t="e">
        <f t="shared" si="4"/>
        <v>#DIV/0!</v>
      </c>
      <c r="K88" s="98" t="e">
        <f t="shared" si="5"/>
        <v>#DIV/0!</v>
      </c>
      <c r="L88" s="161" t="e">
        <f t="shared" si="6"/>
        <v>#DIV/0!</v>
      </c>
    </row>
    <row r="89" spans="1:12" s="102" customFormat="1" ht="15" hidden="1">
      <c r="A89" s="157" t="s">
        <v>51</v>
      </c>
      <c r="B89" s="158">
        <v>76.5</v>
      </c>
      <c r="C89" s="159"/>
      <c r="D89" s="98">
        <f t="shared" si="7"/>
        <v>0</v>
      </c>
      <c r="E89" s="160"/>
      <c r="F89" s="96">
        <f t="shared" si="9"/>
        <v>0</v>
      </c>
      <c r="G89" s="159"/>
      <c r="H89" s="160"/>
      <c r="I89" s="161">
        <f t="shared" si="8"/>
        <v>0</v>
      </c>
      <c r="J89" s="158" t="e">
        <f t="shared" si="4"/>
        <v>#DIV/0!</v>
      </c>
      <c r="K89" s="98" t="e">
        <f t="shared" si="5"/>
        <v>#DIV/0!</v>
      </c>
      <c r="L89" s="161" t="e">
        <f t="shared" si="6"/>
        <v>#DIV/0!</v>
      </c>
    </row>
    <row r="90" spans="1:12" s="102" customFormat="1" ht="15" hidden="1">
      <c r="A90" s="162" t="s">
        <v>52</v>
      </c>
      <c r="B90" s="158">
        <v>13.2</v>
      </c>
      <c r="C90" s="159"/>
      <c r="D90" s="98">
        <f t="shared" si="7"/>
        <v>0</v>
      </c>
      <c r="E90" s="160"/>
      <c r="F90" s="96">
        <f t="shared" si="9"/>
        <v>0</v>
      </c>
      <c r="G90" s="159"/>
      <c r="H90" s="160"/>
      <c r="I90" s="161">
        <f t="shared" si="8"/>
        <v>0</v>
      </c>
      <c r="J90" s="158" t="e">
        <f t="shared" si="4"/>
        <v>#DIV/0!</v>
      </c>
      <c r="K90" s="98" t="e">
        <f t="shared" si="5"/>
        <v>#DIV/0!</v>
      </c>
      <c r="L90" s="161" t="e">
        <f t="shared" si="6"/>
        <v>#DIV/0!</v>
      </c>
    </row>
    <row r="91" spans="1:12" s="102" customFormat="1" ht="15" hidden="1">
      <c r="A91" s="157" t="s">
        <v>97</v>
      </c>
      <c r="B91" s="158">
        <v>13.2</v>
      </c>
      <c r="C91" s="159"/>
      <c r="D91" s="98">
        <f t="shared" si="7"/>
        <v>0</v>
      </c>
      <c r="E91" s="160"/>
      <c r="F91" s="96">
        <f t="shared" si="9"/>
        <v>0</v>
      </c>
      <c r="G91" s="159"/>
      <c r="H91" s="160"/>
      <c r="I91" s="161">
        <f t="shared" si="8"/>
        <v>0</v>
      </c>
      <c r="J91" s="158" t="e">
        <f t="shared" si="4"/>
        <v>#DIV/0!</v>
      </c>
      <c r="K91" s="98" t="e">
        <f t="shared" si="5"/>
        <v>#DIV/0!</v>
      </c>
      <c r="L91" s="161" t="e">
        <f t="shared" si="6"/>
        <v>#DIV/0!</v>
      </c>
    </row>
    <row r="92" spans="1:12" s="102" customFormat="1" ht="15" hidden="1">
      <c r="A92" s="157" t="s">
        <v>87</v>
      </c>
      <c r="B92" s="158">
        <v>0</v>
      </c>
      <c r="C92" s="159"/>
      <c r="D92" s="98" t="e">
        <f t="shared" si="7"/>
        <v>#DIV/0!</v>
      </c>
      <c r="E92" s="160"/>
      <c r="F92" s="96">
        <f t="shared" si="9"/>
        <v>0</v>
      </c>
      <c r="G92" s="159"/>
      <c r="H92" s="160"/>
      <c r="I92" s="161">
        <f t="shared" si="8"/>
        <v>0</v>
      </c>
      <c r="J92" s="158" t="e">
        <f t="shared" si="4"/>
        <v>#DIV/0!</v>
      </c>
      <c r="K92" s="98" t="e">
        <f t="shared" si="5"/>
        <v>#DIV/0!</v>
      </c>
      <c r="L92" s="161" t="e">
        <f t="shared" si="6"/>
        <v>#DIV/0!</v>
      </c>
    </row>
    <row r="93" spans="1:12" s="100" customFormat="1" ht="15" hidden="1">
      <c r="A93" s="93" t="s">
        <v>53</v>
      </c>
      <c r="B93" s="92">
        <v>1.6</v>
      </c>
      <c r="C93" s="94">
        <f>SUM(C94:C103)-C99</f>
        <v>0</v>
      </c>
      <c r="D93" s="95">
        <f t="shared" si="7"/>
        <v>0</v>
      </c>
      <c r="E93" s="79">
        <f>SUM(E94:E103)-E99</f>
        <v>0</v>
      </c>
      <c r="F93" s="96">
        <f t="shared" si="9"/>
        <v>0</v>
      </c>
      <c r="G93" s="94">
        <f>SUM(G94:G103)-G99</f>
        <v>0</v>
      </c>
      <c r="H93" s="79">
        <f>SUM(H94:H103)-H99</f>
        <v>0</v>
      </c>
      <c r="I93" s="97">
        <f t="shared" si="8"/>
        <v>0</v>
      </c>
      <c r="J93" s="92" t="e">
        <f t="shared" si="4"/>
        <v>#DIV/0!</v>
      </c>
      <c r="K93" s="98" t="e">
        <f t="shared" si="5"/>
        <v>#DIV/0!</v>
      </c>
      <c r="L93" s="97" t="e">
        <f t="shared" si="6"/>
        <v>#DIV/0!</v>
      </c>
    </row>
    <row r="94" spans="1:12" s="102" customFormat="1" ht="15" hidden="1">
      <c r="A94" s="157" t="s">
        <v>88</v>
      </c>
      <c r="B94" s="158">
        <v>0</v>
      </c>
      <c r="C94" s="159"/>
      <c r="D94" s="98" t="e">
        <f t="shared" si="7"/>
        <v>#DIV/0!</v>
      </c>
      <c r="E94" s="160"/>
      <c r="F94" s="96">
        <f t="shared" si="9"/>
        <v>0</v>
      </c>
      <c r="G94" s="159"/>
      <c r="H94" s="160"/>
      <c r="I94" s="161">
        <f t="shared" si="8"/>
        <v>0</v>
      </c>
      <c r="J94" s="158" t="e">
        <f t="shared" si="4"/>
        <v>#DIV/0!</v>
      </c>
      <c r="K94" s="98" t="e">
        <f t="shared" si="5"/>
        <v>#DIV/0!</v>
      </c>
      <c r="L94" s="161" t="e">
        <f t="shared" si="6"/>
        <v>#DIV/0!</v>
      </c>
    </row>
    <row r="95" spans="1:12" s="102" customFormat="1" ht="15" hidden="1">
      <c r="A95" s="157" t="s">
        <v>54</v>
      </c>
      <c r="B95" s="158">
        <v>0</v>
      </c>
      <c r="C95" s="159"/>
      <c r="D95" s="98" t="e">
        <f t="shared" si="7"/>
        <v>#DIV/0!</v>
      </c>
      <c r="E95" s="160"/>
      <c r="F95" s="96">
        <f t="shared" si="9"/>
        <v>0</v>
      </c>
      <c r="G95" s="159"/>
      <c r="H95" s="160"/>
      <c r="I95" s="161">
        <f t="shared" si="8"/>
        <v>0</v>
      </c>
      <c r="J95" s="158" t="e">
        <f t="shared" si="4"/>
        <v>#DIV/0!</v>
      </c>
      <c r="K95" s="98" t="e">
        <f t="shared" si="5"/>
        <v>#DIV/0!</v>
      </c>
      <c r="L95" s="161" t="e">
        <f t="shared" si="6"/>
        <v>#DIV/0!</v>
      </c>
    </row>
    <row r="96" spans="1:12" s="102" customFormat="1" ht="15" hidden="1">
      <c r="A96" s="157" t="s">
        <v>55</v>
      </c>
      <c r="B96" s="158">
        <v>0</v>
      </c>
      <c r="C96" s="159"/>
      <c r="D96" s="98" t="e">
        <f t="shared" si="7"/>
        <v>#DIV/0!</v>
      </c>
      <c r="E96" s="160"/>
      <c r="F96" s="96">
        <f t="shared" si="9"/>
        <v>0</v>
      </c>
      <c r="G96" s="159"/>
      <c r="H96" s="160"/>
      <c r="I96" s="161">
        <f t="shared" si="8"/>
        <v>0</v>
      </c>
      <c r="J96" s="158" t="e">
        <f t="shared" si="4"/>
        <v>#DIV/0!</v>
      </c>
      <c r="K96" s="98" t="e">
        <f t="shared" si="5"/>
        <v>#DIV/0!</v>
      </c>
      <c r="L96" s="161" t="e">
        <f t="shared" si="6"/>
        <v>#DIV/0!</v>
      </c>
    </row>
    <row r="97" spans="1:12" s="102" customFormat="1" ht="15" hidden="1">
      <c r="A97" s="157" t="s">
        <v>56</v>
      </c>
      <c r="B97" s="158">
        <v>1.6</v>
      </c>
      <c r="C97" s="159"/>
      <c r="D97" s="98">
        <f t="shared" si="7"/>
        <v>0</v>
      </c>
      <c r="E97" s="160"/>
      <c r="F97" s="96">
        <f t="shared" si="9"/>
        <v>0</v>
      </c>
      <c r="G97" s="159"/>
      <c r="H97" s="160"/>
      <c r="I97" s="161">
        <f t="shared" si="8"/>
        <v>0</v>
      </c>
      <c r="J97" s="158" t="e">
        <f t="shared" si="4"/>
        <v>#DIV/0!</v>
      </c>
      <c r="K97" s="98" t="e">
        <f t="shared" si="5"/>
        <v>#DIV/0!</v>
      </c>
      <c r="L97" s="161" t="e">
        <f t="shared" si="6"/>
        <v>#DIV/0!</v>
      </c>
    </row>
    <row r="98" spans="1:12" s="102" customFormat="1" ht="15" hidden="1">
      <c r="A98" s="157" t="s">
        <v>57</v>
      </c>
      <c r="B98" s="158">
        <v>0</v>
      </c>
      <c r="C98" s="159"/>
      <c r="D98" s="98" t="e">
        <f t="shared" si="7"/>
        <v>#DIV/0!</v>
      </c>
      <c r="E98" s="160"/>
      <c r="F98" s="96">
        <f t="shared" si="9"/>
        <v>0</v>
      </c>
      <c r="G98" s="159"/>
      <c r="H98" s="160"/>
      <c r="I98" s="161">
        <f t="shared" si="8"/>
        <v>0</v>
      </c>
      <c r="J98" s="158" t="e">
        <f t="shared" si="4"/>
        <v>#DIV/0!</v>
      </c>
      <c r="K98" s="98" t="e">
        <f t="shared" si="5"/>
        <v>#DIV/0!</v>
      </c>
      <c r="L98" s="161" t="e">
        <f t="shared" si="6"/>
        <v>#DIV/0!</v>
      </c>
    </row>
    <row r="99" spans="1:12" s="102" customFormat="1" ht="15" hidden="1">
      <c r="A99" s="157" t="s">
        <v>89</v>
      </c>
      <c r="B99" s="158">
        <v>0</v>
      </c>
      <c r="C99" s="159"/>
      <c r="D99" s="98" t="e">
        <f t="shared" si="7"/>
        <v>#DIV/0!</v>
      </c>
      <c r="E99" s="160"/>
      <c r="F99" s="96">
        <f t="shared" si="9"/>
        <v>0</v>
      </c>
      <c r="G99" s="159"/>
      <c r="H99" s="160"/>
      <c r="I99" s="161">
        <f t="shared" si="8"/>
        <v>0</v>
      </c>
      <c r="J99" s="158" t="e">
        <f t="shared" si="4"/>
        <v>#DIV/0!</v>
      </c>
      <c r="K99" s="98" t="e">
        <f t="shared" si="5"/>
        <v>#DIV/0!</v>
      </c>
      <c r="L99" s="161" t="e">
        <f t="shared" si="6"/>
        <v>#DIV/0!</v>
      </c>
    </row>
    <row r="100" spans="1:12" s="102" customFormat="1" ht="15" hidden="1">
      <c r="A100" s="157" t="s">
        <v>58</v>
      </c>
      <c r="B100" s="158">
        <v>0</v>
      </c>
      <c r="C100" s="159"/>
      <c r="D100" s="98" t="e">
        <f t="shared" si="7"/>
        <v>#DIV/0!</v>
      </c>
      <c r="E100" s="160"/>
      <c r="F100" s="96">
        <f t="shared" si="9"/>
        <v>0</v>
      </c>
      <c r="G100" s="159"/>
      <c r="H100" s="160"/>
      <c r="I100" s="161">
        <f t="shared" si="8"/>
        <v>0</v>
      </c>
      <c r="J100" s="158" t="e">
        <f t="shared" si="4"/>
        <v>#DIV/0!</v>
      </c>
      <c r="K100" s="98" t="e">
        <f t="shared" si="5"/>
        <v>#DIV/0!</v>
      </c>
      <c r="L100" s="161" t="e">
        <f t="shared" si="6"/>
        <v>#DIV/0!</v>
      </c>
    </row>
    <row r="101" spans="1:12" s="102" customFormat="1" ht="15" hidden="1">
      <c r="A101" s="157" t="s">
        <v>59</v>
      </c>
      <c r="B101" s="158">
        <v>0</v>
      </c>
      <c r="C101" s="159"/>
      <c r="D101" s="98" t="e">
        <f t="shared" si="7"/>
        <v>#DIV/0!</v>
      </c>
      <c r="E101" s="160"/>
      <c r="F101" s="96">
        <f t="shared" si="9"/>
        <v>0</v>
      </c>
      <c r="G101" s="159"/>
      <c r="H101" s="160"/>
      <c r="I101" s="161">
        <f t="shared" si="8"/>
        <v>0</v>
      </c>
      <c r="J101" s="158" t="e">
        <f t="shared" si="4"/>
        <v>#DIV/0!</v>
      </c>
      <c r="K101" s="98" t="e">
        <f t="shared" si="5"/>
        <v>#DIV/0!</v>
      </c>
      <c r="L101" s="161" t="e">
        <f t="shared" si="6"/>
        <v>#DIV/0!</v>
      </c>
    </row>
    <row r="102" spans="1:12" s="102" customFormat="1" ht="15" hidden="1">
      <c r="A102" s="157" t="s">
        <v>90</v>
      </c>
      <c r="B102" s="158">
        <v>0</v>
      </c>
      <c r="C102" s="159"/>
      <c r="D102" s="98" t="e">
        <f t="shared" si="7"/>
        <v>#DIV/0!</v>
      </c>
      <c r="E102" s="160"/>
      <c r="F102" s="96">
        <f t="shared" si="9"/>
        <v>0</v>
      </c>
      <c r="G102" s="159"/>
      <c r="H102" s="160"/>
      <c r="I102" s="161">
        <f t="shared" si="8"/>
        <v>0</v>
      </c>
      <c r="J102" s="158" t="e">
        <f>G102/C102*10</f>
        <v>#DIV/0!</v>
      </c>
      <c r="K102" s="98" t="e">
        <f>H102/E102*10</f>
        <v>#DIV/0!</v>
      </c>
      <c r="L102" s="161" t="e">
        <f>J102-K102</f>
        <v>#DIV/0!</v>
      </c>
    </row>
    <row r="103" spans="1:12" s="102" customFormat="1" ht="15" hidden="1">
      <c r="A103" s="163" t="s">
        <v>91</v>
      </c>
      <c r="B103" s="158"/>
      <c r="C103" s="164"/>
      <c r="D103" s="165" t="e">
        <f t="shared" si="7"/>
        <v>#DIV/0!</v>
      </c>
      <c r="E103" s="166"/>
      <c r="F103" s="167">
        <f t="shared" si="9"/>
        <v>0</v>
      </c>
      <c r="G103" s="164"/>
      <c r="H103" s="166"/>
      <c r="I103" s="168">
        <f t="shared" si="8"/>
        <v>0</v>
      </c>
      <c r="J103" s="169" t="e">
        <f>G103/C103*10</f>
        <v>#DIV/0!</v>
      </c>
      <c r="K103" s="165" t="e">
        <f>H103/E103*10</f>
        <v>#DIV/0!</v>
      </c>
      <c r="L103" s="168" t="e">
        <f>J103-K103</f>
        <v>#DIV/0!</v>
      </c>
    </row>
    <row r="105" spans="1:7" s="103" customFormat="1" ht="15">
      <c r="A105" s="170"/>
      <c r="B105" s="170"/>
      <c r="G105" s="102"/>
    </row>
    <row r="106" spans="1:7" s="103" customFormat="1" ht="15">
      <c r="A106" s="170"/>
      <c r="B106" s="170"/>
      <c r="G106" s="102"/>
    </row>
    <row r="107" spans="1:7" s="103" customFormat="1" ht="15">
      <c r="A107" s="170"/>
      <c r="B107" s="170"/>
      <c r="G107" s="102"/>
    </row>
    <row r="108" spans="1:7" s="103" customFormat="1" ht="15">
      <c r="A108" s="170"/>
      <c r="B108" s="170"/>
      <c r="G108" s="102"/>
    </row>
    <row r="109" spans="1:7" s="103" customFormat="1" ht="15">
      <c r="A109" s="170"/>
      <c r="B109" s="170"/>
      <c r="G109" s="102"/>
    </row>
    <row r="110" spans="1:7" s="103" customFormat="1" ht="15">
      <c r="A110" s="170"/>
      <c r="B110" s="170"/>
      <c r="G110" s="102"/>
    </row>
    <row r="111" spans="1:7" s="103" customFormat="1" ht="15">
      <c r="A111" s="170"/>
      <c r="B111" s="170"/>
      <c r="G111" s="102"/>
    </row>
    <row r="112" spans="1:7" s="103" customFormat="1" ht="15">
      <c r="A112" s="170"/>
      <c r="B112" s="170"/>
      <c r="G112" s="102"/>
    </row>
    <row r="113" spans="1:7" s="103" customFormat="1" ht="15">
      <c r="A113" s="170"/>
      <c r="B113" s="170"/>
      <c r="G113" s="102"/>
    </row>
    <row r="114" spans="1:7" s="103" customFormat="1" ht="15">
      <c r="A114" s="170"/>
      <c r="B114" s="170"/>
      <c r="G114" s="102"/>
    </row>
    <row r="115" spans="1:7" s="103" customFormat="1" ht="15">
      <c r="A115" s="170"/>
      <c r="B115" s="170"/>
      <c r="G115" s="102"/>
    </row>
    <row r="116" spans="1:7" s="171" customFormat="1" ht="15">
      <c r="A116" s="170"/>
      <c r="B116" s="170"/>
      <c r="G116" s="172"/>
    </row>
    <row r="117" spans="1:7" s="171" customFormat="1" ht="15">
      <c r="A117" s="170"/>
      <c r="B117" s="170"/>
      <c r="G117" s="172"/>
    </row>
    <row r="118" spans="1:7" s="171" customFormat="1" ht="15">
      <c r="A118" s="170"/>
      <c r="B118" s="170"/>
      <c r="G118" s="172"/>
    </row>
    <row r="119" spans="1:7" s="171" customFormat="1" ht="15">
      <c r="A119" s="170"/>
      <c r="B119" s="170"/>
      <c r="G119" s="172"/>
    </row>
    <row r="120" spans="1:7" s="171" customFormat="1" ht="15">
      <c r="A120" s="170"/>
      <c r="B120" s="170"/>
      <c r="G120" s="172"/>
    </row>
    <row r="121" spans="1:7" s="171" customFormat="1" ht="15">
      <c r="A121" s="170"/>
      <c r="B121" s="170"/>
      <c r="G121" s="172"/>
    </row>
    <row r="122" spans="1:7" s="171" customFormat="1" ht="15">
      <c r="A122" s="170"/>
      <c r="B122" s="170"/>
      <c r="G122" s="172"/>
    </row>
    <row r="123" spans="1:7" s="171" customFormat="1" ht="15">
      <c r="A123" s="170"/>
      <c r="B123" s="170"/>
      <c r="G123" s="172"/>
    </row>
    <row r="124" spans="1:7" s="171" customFormat="1" ht="15">
      <c r="A124" s="170"/>
      <c r="B124" s="170"/>
      <c r="G124" s="172"/>
    </row>
    <row r="125" spans="1:7" s="171" customFormat="1" ht="15">
      <c r="A125" s="170"/>
      <c r="B125" s="170"/>
      <c r="G125" s="172"/>
    </row>
    <row r="126" spans="1:7" s="171" customFormat="1" ht="15">
      <c r="A126" s="170"/>
      <c r="B126" s="170"/>
      <c r="G126" s="172"/>
    </row>
    <row r="127" spans="1:7" s="171" customFormat="1" ht="15">
      <c r="A127" s="170"/>
      <c r="B127" s="170"/>
      <c r="G127" s="172"/>
    </row>
    <row r="128" spans="1:7" s="171" customFormat="1" ht="15">
      <c r="A128" s="170"/>
      <c r="B128" s="170"/>
      <c r="G128" s="172"/>
    </row>
    <row r="129" spans="1:7" s="171" customFormat="1" ht="15">
      <c r="A129" s="170"/>
      <c r="B129" s="170"/>
      <c r="G129" s="172"/>
    </row>
    <row r="130" spans="1:7" s="171" customFormat="1" ht="15">
      <c r="A130" s="170"/>
      <c r="B130" s="170"/>
      <c r="G130" s="172"/>
    </row>
    <row r="131" spans="1:7" s="171" customFormat="1" ht="15">
      <c r="A131" s="170"/>
      <c r="B131" s="170"/>
      <c r="G131" s="172"/>
    </row>
    <row r="132" spans="1:7" s="171" customFormat="1" ht="15">
      <c r="A132" s="170"/>
      <c r="B132" s="170"/>
      <c r="G132" s="172"/>
    </row>
    <row r="133" spans="1:7" s="171" customFormat="1" ht="15">
      <c r="A133" s="170"/>
      <c r="B133" s="170"/>
      <c r="G133" s="172"/>
    </row>
    <row r="134" spans="1:7" s="171" customFormat="1" ht="15">
      <c r="A134" s="170"/>
      <c r="B134" s="170"/>
      <c r="G134" s="172"/>
    </row>
    <row r="135" spans="1:7" s="171" customFormat="1" ht="15">
      <c r="A135" s="170"/>
      <c r="B135" s="170"/>
      <c r="G135" s="172"/>
    </row>
    <row r="136" spans="1:7" s="171" customFormat="1" ht="15">
      <c r="A136" s="170"/>
      <c r="B136" s="170"/>
      <c r="G136" s="172"/>
    </row>
    <row r="137" spans="1:7" s="171" customFormat="1" ht="15">
      <c r="A137" s="170"/>
      <c r="B137" s="170"/>
      <c r="G137" s="172"/>
    </row>
    <row r="138" spans="1:7" s="171" customFormat="1" ht="15">
      <c r="A138" s="170"/>
      <c r="B138" s="170"/>
      <c r="G138" s="172"/>
    </row>
    <row r="139" spans="1:7" s="171" customFormat="1" ht="15">
      <c r="A139" s="170"/>
      <c r="B139" s="170"/>
      <c r="G139" s="172"/>
    </row>
    <row r="140" spans="1:7" s="171" customFormat="1" ht="15">
      <c r="A140" s="170"/>
      <c r="B140" s="170"/>
      <c r="G140" s="172"/>
    </row>
    <row r="141" spans="1:7" s="171" customFormat="1" ht="15">
      <c r="A141" s="170"/>
      <c r="B141" s="170"/>
      <c r="G141" s="172"/>
    </row>
    <row r="142" spans="1:7" s="171" customFormat="1" ht="15">
      <c r="A142" s="170"/>
      <c r="B142" s="170"/>
      <c r="G142" s="172"/>
    </row>
    <row r="143" spans="1:7" s="171" customFormat="1" ht="15">
      <c r="A143" s="170"/>
      <c r="B143" s="170"/>
      <c r="G143" s="172"/>
    </row>
    <row r="144" spans="1:7" s="171" customFormat="1" ht="15">
      <c r="A144" s="170"/>
      <c r="B144" s="170"/>
      <c r="G144" s="172"/>
    </row>
    <row r="145" spans="1:2" s="172" customFormat="1" ht="15">
      <c r="A145" s="173"/>
      <c r="B145" s="173"/>
    </row>
    <row r="146" spans="1:2" s="172" customFormat="1" ht="15">
      <c r="A146" s="173"/>
      <c r="B146" s="173"/>
    </row>
    <row r="147" spans="1:2" s="172" customFormat="1" ht="15">
      <c r="A147" s="173"/>
      <c r="B147" s="173"/>
    </row>
    <row r="148" spans="1:2" s="172" customFormat="1" ht="15">
      <c r="A148" s="173"/>
      <c r="B148" s="173"/>
    </row>
    <row r="149" spans="1:4" s="172" customFormat="1" ht="15">
      <c r="A149" s="173"/>
      <c r="B149" s="259"/>
      <c r="C149" s="259"/>
      <c r="D149" s="259"/>
    </row>
    <row r="150" spans="1:2" s="172" customFormat="1" ht="15">
      <c r="A150" s="174"/>
      <c r="B150" s="173"/>
    </row>
    <row r="151" spans="1:4" s="172" customFormat="1" ht="15">
      <c r="A151" s="173"/>
      <c r="B151" s="259"/>
      <c r="C151" s="259"/>
      <c r="D151" s="259"/>
    </row>
    <row r="152" spans="1:2" s="172" customFormat="1" ht="15">
      <c r="A152" s="173"/>
      <c r="B152" s="173"/>
    </row>
    <row r="153" spans="1:2" s="172" customFormat="1" ht="15">
      <c r="A153" s="173"/>
      <c r="B153" s="173"/>
    </row>
    <row r="154" spans="1:2" s="172" customFormat="1" ht="15">
      <c r="A154" s="173"/>
      <c r="B154" s="173"/>
    </row>
    <row r="155" spans="1:2" s="172" customFormat="1" ht="15">
      <c r="A155" s="173"/>
      <c r="B155" s="173"/>
    </row>
    <row r="156" spans="1:2" s="172" customFormat="1" ht="15">
      <c r="A156" s="173"/>
      <c r="B156" s="173"/>
    </row>
    <row r="157" spans="1:2" s="172" customFormat="1" ht="15">
      <c r="A157" s="173"/>
      <c r="B157" s="173"/>
    </row>
    <row r="158" spans="1:2" s="172" customFormat="1" ht="15">
      <c r="A158" s="173"/>
      <c r="B158" s="173"/>
    </row>
    <row r="159" spans="1:2" s="172" customFormat="1" ht="15">
      <c r="A159" s="173"/>
      <c r="B159" s="173"/>
    </row>
    <row r="160" spans="1:2" s="172" customFormat="1" ht="15">
      <c r="A160" s="173"/>
      <c r="B160" s="173"/>
    </row>
    <row r="161" spans="1:2" s="172" customFormat="1" ht="15">
      <c r="A161" s="173"/>
      <c r="B161" s="173"/>
    </row>
    <row r="162" spans="1:2" s="172" customFormat="1" ht="15">
      <c r="A162" s="173"/>
      <c r="B162" s="173"/>
    </row>
    <row r="163" spans="1:2" s="172" customFormat="1" ht="15">
      <c r="A163" s="173"/>
      <c r="B163" s="173"/>
    </row>
    <row r="164" spans="1:2" s="172" customFormat="1" ht="15">
      <c r="A164" s="173"/>
      <c r="B164" s="173"/>
    </row>
    <row r="165" spans="1:2" s="172" customFormat="1" ht="15">
      <c r="A165" s="173"/>
      <c r="B165" s="173"/>
    </row>
    <row r="166" spans="1:2" s="172" customFormat="1" ht="15">
      <c r="A166" s="173"/>
      <c r="B166" s="173"/>
    </row>
    <row r="167" spans="1:2" s="172" customFormat="1" ht="15">
      <c r="A167" s="173"/>
      <c r="B167" s="173"/>
    </row>
    <row r="168" spans="1:2" s="172" customFormat="1" ht="15">
      <c r="A168" s="173"/>
      <c r="B168" s="173"/>
    </row>
    <row r="169" spans="1:2" s="172" customFormat="1" ht="15">
      <c r="A169" s="173"/>
      <c r="B169" s="173"/>
    </row>
    <row r="170" spans="1:2" s="172" customFormat="1" ht="15">
      <c r="A170" s="173"/>
      <c r="B170" s="173"/>
    </row>
    <row r="171" spans="1:2" s="172" customFormat="1" ht="15">
      <c r="A171" s="173"/>
      <c r="B171" s="173"/>
    </row>
    <row r="172" spans="1:2" s="172" customFormat="1" ht="15">
      <c r="A172" s="173"/>
      <c r="B172" s="173"/>
    </row>
    <row r="173" spans="1:2" s="172" customFormat="1" ht="15">
      <c r="A173" s="173"/>
      <c r="B173" s="173"/>
    </row>
    <row r="174" spans="1:2" s="172" customFormat="1" ht="15">
      <c r="A174" s="173"/>
      <c r="B174" s="173"/>
    </row>
    <row r="175" spans="1:2" s="172" customFormat="1" ht="15">
      <c r="A175" s="173"/>
      <c r="B175" s="173"/>
    </row>
    <row r="176" spans="1:2" s="172" customFormat="1" ht="15">
      <c r="A176" s="173"/>
      <c r="B176" s="173"/>
    </row>
    <row r="177" spans="1:2" s="172" customFormat="1" ht="15">
      <c r="A177" s="173"/>
      <c r="B177" s="173"/>
    </row>
    <row r="178" spans="1:2" s="172" customFormat="1" ht="15">
      <c r="A178" s="173"/>
      <c r="B178" s="173"/>
    </row>
    <row r="179" spans="1:2" s="172" customFormat="1" ht="15">
      <c r="A179" s="173"/>
      <c r="B179" s="173"/>
    </row>
    <row r="180" spans="1:2" s="172" customFormat="1" ht="15">
      <c r="A180" s="173"/>
      <c r="B180" s="173"/>
    </row>
    <row r="181" spans="1:2" s="172" customFormat="1" ht="15">
      <c r="A181" s="173"/>
      <c r="B181" s="173"/>
    </row>
    <row r="182" spans="1:2" s="172" customFormat="1" ht="15">
      <c r="A182" s="173"/>
      <c r="B182" s="173"/>
    </row>
    <row r="183" spans="1:2" s="172" customFormat="1" ht="15">
      <c r="A183" s="173"/>
      <c r="B183" s="173"/>
    </row>
    <row r="184" spans="1:2" s="172" customFormat="1" ht="15">
      <c r="A184" s="173"/>
      <c r="B184" s="173"/>
    </row>
    <row r="185" spans="1:2" s="172" customFormat="1" ht="15">
      <c r="A185" s="173"/>
      <c r="B185" s="173"/>
    </row>
    <row r="186" spans="1:2" s="172" customFormat="1" ht="15">
      <c r="A186" s="173"/>
      <c r="B186" s="173"/>
    </row>
    <row r="187" spans="1:2" s="172" customFormat="1" ht="15">
      <c r="A187" s="173"/>
      <c r="B187" s="173"/>
    </row>
    <row r="188" spans="1:2" s="172" customFormat="1" ht="15">
      <c r="A188" s="173"/>
      <c r="B188" s="173"/>
    </row>
    <row r="189" spans="1:2" s="172" customFormat="1" ht="15">
      <c r="A189" s="173"/>
      <c r="B189" s="173"/>
    </row>
    <row r="190" spans="1:2" s="172" customFormat="1" ht="15">
      <c r="A190" s="173"/>
      <c r="B190" s="173"/>
    </row>
    <row r="191" spans="1:2" s="172" customFormat="1" ht="15">
      <c r="A191" s="173"/>
      <c r="B191" s="173"/>
    </row>
    <row r="192" spans="1:2" s="134" customFormat="1" ht="15">
      <c r="A192" s="175"/>
      <c r="B192" s="175"/>
    </row>
    <row r="193" spans="1:2" s="134" customFormat="1" ht="15">
      <c r="A193" s="175"/>
      <c r="B193" s="175"/>
    </row>
    <row r="194" spans="1:2" s="134" customFormat="1" ht="15">
      <c r="A194" s="175"/>
      <c r="B194" s="175"/>
    </row>
    <row r="195" spans="1:2" s="134" customFormat="1" ht="15">
      <c r="A195" s="175"/>
      <c r="B195" s="175"/>
    </row>
    <row r="196" spans="1:2" s="134" customFormat="1" ht="15">
      <c r="A196" s="175"/>
      <c r="B196" s="175"/>
    </row>
    <row r="197" spans="1:2" s="134" customFormat="1" ht="15">
      <c r="A197" s="175"/>
      <c r="B197" s="175"/>
    </row>
    <row r="198" spans="1:2" s="134" customFormat="1" ht="15">
      <c r="A198" s="175"/>
      <c r="B198" s="175"/>
    </row>
    <row r="199" spans="1:2" s="134" customFormat="1" ht="15">
      <c r="A199" s="175"/>
      <c r="B199" s="175"/>
    </row>
    <row r="200" spans="1:2" s="134" customFormat="1" ht="15">
      <c r="A200" s="175"/>
      <c r="B200" s="175"/>
    </row>
    <row r="201" spans="1:2" s="134" customFormat="1" ht="15">
      <c r="A201" s="175"/>
      <c r="B201" s="175"/>
    </row>
    <row r="202" spans="1:2" s="134" customFormat="1" ht="15">
      <c r="A202" s="175"/>
      <c r="B202" s="175"/>
    </row>
    <row r="203" spans="1:2" s="134" customFormat="1" ht="15">
      <c r="A203" s="175"/>
      <c r="B203" s="175"/>
    </row>
    <row r="204" spans="1:2" s="134" customFormat="1" ht="15">
      <c r="A204" s="175"/>
      <c r="B204" s="175"/>
    </row>
    <row r="205" spans="1:2" s="134" customFormat="1" ht="15">
      <c r="A205" s="175"/>
      <c r="B205" s="175"/>
    </row>
    <row r="206" spans="1:2" s="134" customFormat="1" ht="15">
      <c r="A206" s="175"/>
      <c r="B206" s="175"/>
    </row>
    <row r="207" spans="1:2" s="134" customFormat="1" ht="15">
      <c r="A207" s="175"/>
      <c r="B207" s="175"/>
    </row>
    <row r="208" spans="1:2" s="134" customFormat="1" ht="15">
      <c r="A208" s="175"/>
      <c r="B208" s="175"/>
    </row>
    <row r="209" spans="1:2" s="134" customFormat="1" ht="15">
      <c r="A209" s="175"/>
      <c r="B209" s="175"/>
    </row>
    <row r="210" spans="1:2" s="134" customFormat="1" ht="15">
      <c r="A210" s="175"/>
      <c r="B210" s="175"/>
    </row>
    <row r="211" spans="1:2" s="134" customFormat="1" ht="15">
      <c r="A211" s="175"/>
      <c r="B211" s="175"/>
    </row>
    <row r="212" spans="1:2" s="134" customFormat="1" ht="15">
      <c r="A212" s="175"/>
      <c r="B212" s="175"/>
    </row>
    <row r="213" spans="1:2" s="134" customFormat="1" ht="15">
      <c r="A213" s="175"/>
      <c r="B213" s="175"/>
    </row>
    <row r="214" spans="1:2" s="134" customFormat="1" ht="15">
      <c r="A214" s="175"/>
      <c r="B214" s="175"/>
    </row>
    <row r="215" spans="1:2" s="134" customFormat="1" ht="15">
      <c r="A215" s="175"/>
      <c r="B215" s="175"/>
    </row>
    <row r="216" spans="1:2" s="134" customFormat="1" ht="15">
      <c r="A216" s="175"/>
      <c r="B216" s="175"/>
    </row>
    <row r="217" spans="1:2" s="134" customFormat="1" ht="15">
      <c r="A217" s="175"/>
      <c r="B217" s="175"/>
    </row>
    <row r="218" spans="1:2" s="134" customFormat="1" ht="15">
      <c r="A218" s="175"/>
      <c r="B218" s="175"/>
    </row>
    <row r="219" spans="1:2" s="134" customFormat="1" ht="15">
      <c r="A219" s="175"/>
      <c r="B219" s="175"/>
    </row>
    <row r="220" spans="1:2" s="134" customFormat="1" ht="15">
      <c r="A220" s="175"/>
      <c r="B220" s="175"/>
    </row>
    <row r="221" spans="1:2" s="134" customFormat="1" ht="15">
      <c r="A221" s="175"/>
      <c r="B221" s="175"/>
    </row>
    <row r="222" spans="1:2" s="134" customFormat="1" ht="15">
      <c r="A222" s="175"/>
      <c r="B222" s="175"/>
    </row>
    <row r="223" spans="1:2" s="134" customFormat="1" ht="15">
      <c r="A223" s="175"/>
      <c r="B223" s="175"/>
    </row>
    <row r="224" spans="1:2" s="134" customFormat="1" ht="15">
      <c r="A224" s="175"/>
      <c r="B224" s="175"/>
    </row>
    <row r="225" spans="1:2" s="134" customFormat="1" ht="15">
      <c r="A225" s="175"/>
      <c r="B225" s="175"/>
    </row>
    <row r="226" spans="1:2" s="134" customFormat="1" ht="15">
      <c r="A226" s="175"/>
      <c r="B226" s="175"/>
    </row>
    <row r="227" spans="1:2" s="134" customFormat="1" ht="15">
      <c r="A227" s="175"/>
      <c r="B227" s="175"/>
    </row>
    <row r="228" spans="1:2" s="134" customFormat="1" ht="0.75" customHeight="1">
      <c r="A228" s="175"/>
      <c r="B228" s="175"/>
    </row>
    <row r="229" spans="1:2" s="134" customFormat="1" ht="15">
      <c r="A229" s="175"/>
      <c r="B229" s="175"/>
    </row>
    <row r="230" spans="1:2" s="134" customFormat="1" ht="15">
      <c r="A230" s="175"/>
      <c r="B230" s="175"/>
    </row>
    <row r="231" spans="1:2" s="134" customFormat="1" ht="15">
      <c r="A231" s="175"/>
      <c r="B231" s="175"/>
    </row>
    <row r="232" spans="1:2" s="134" customFormat="1" ht="15">
      <c r="A232" s="175"/>
      <c r="B232" s="175"/>
    </row>
    <row r="233" spans="1:2" s="134" customFormat="1" ht="15">
      <c r="A233" s="175"/>
      <c r="B233" s="175"/>
    </row>
    <row r="234" spans="1:2" s="134" customFormat="1" ht="15">
      <c r="A234" s="175"/>
      <c r="B234" s="175"/>
    </row>
    <row r="235" spans="1:2" s="134" customFormat="1" ht="15">
      <c r="A235" s="175"/>
      <c r="B235" s="175"/>
    </row>
    <row r="236" spans="1:2" s="134" customFormat="1" ht="15">
      <c r="A236" s="175"/>
      <c r="B236" s="175"/>
    </row>
    <row r="237" spans="1:2" s="134" customFormat="1" ht="15">
      <c r="A237" s="175"/>
      <c r="B237" s="175"/>
    </row>
    <row r="238" spans="1:2" s="134" customFormat="1" ht="15">
      <c r="A238" s="175"/>
      <c r="B238" s="175"/>
    </row>
    <row r="239" spans="1:2" s="134" customFormat="1" ht="15">
      <c r="A239" s="175"/>
      <c r="B239" s="175"/>
    </row>
    <row r="240" spans="1:2" s="134" customFormat="1" ht="15">
      <c r="A240" s="175"/>
      <c r="B240" s="175"/>
    </row>
    <row r="241" spans="1:2" s="134" customFormat="1" ht="15">
      <c r="A241" s="175"/>
      <c r="B241" s="175"/>
    </row>
    <row r="242" spans="1:2" s="134" customFormat="1" ht="15">
      <c r="A242" s="175"/>
      <c r="B242" s="175"/>
    </row>
    <row r="243" spans="1:2" s="134" customFormat="1" ht="15">
      <c r="A243" s="175"/>
      <c r="B243" s="175"/>
    </row>
    <row r="244" spans="1:2" s="134" customFormat="1" ht="15">
      <c r="A244" s="175"/>
      <c r="B244" s="175"/>
    </row>
    <row r="245" spans="1:2" s="134" customFormat="1" ht="15">
      <c r="A245" s="175"/>
      <c r="B245" s="175"/>
    </row>
    <row r="246" spans="1:2" s="134" customFormat="1" ht="15">
      <c r="A246" s="175"/>
      <c r="B246" s="175"/>
    </row>
    <row r="247" spans="1:2" s="134" customFormat="1" ht="15">
      <c r="A247" s="175"/>
      <c r="B247" s="175"/>
    </row>
    <row r="248" spans="1:2" s="134" customFormat="1" ht="15">
      <c r="A248" s="175"/>
      <c r="B248" s="175"/>
    </row>
    <row r="249" spans="1:2" s="134" customFormat="1" ht="15">
      <c r="A249" s="175"/>
      <c r="B249" s="175"/>
    </row>
    <row r="250" spans="1:2" s="134" customFormat="1" ht="15">
      <c r="A250" s="175"/>
      <c r="B250" s="175"/>
    </row>
    <row r="251" spans="1:2" s="134" customFormat="1" ht="15">
      <c r="A251" s="175"/>
      <c r="B251" s="175"/>
    </row>
    <row r="252" spans="1:2" s="134" customFormat="1" ht="15">
      <c r="A252" s="175"/>
      <c r="B252" s="175"/>
    </row>
    <row r="253" spans="1:2" s="134" customFormat="1" ht="15">
      <c r="A253" s="175"/>
      <c r="B253" s="175"/>
    </row>
    <row r="254" spans="1:2" s="134" customFormat="1" ht="15">
      <c r="A254" s="175"/>
      <c r="B254" s="175"/>
    </row>
    <row r="255" spans="1:2" s="134" customFormat="1" ht="15">
      <c r="A255" s="175"/>
      <c r="B255" s="175"/>
    </row>
    <row r="256" spans="1:2" s="134" customFormat="1" ht="15">
      <c r="A256" s="175"/>
      <c r="B256" s="175"/>
    </row>
    <row r="257" spans="1:2" s="134" customFormat="1" ht="15">
      <c r="A257" s="175"/>
      <c r="B257" s="175"/>
    </row>
    <row r="258" spans="1:2" s="134" customFormat="1" ht="15">
      <c r="A258" s="175"/>
      <c r="B258" s="175"/>
    </row>
    <row r="259" spans="1:2" s="134" customFormat="1" ht="15">
      <c r="A259" s="175"/>
      <c r="B259" s="175"/>
    </row>
    <row r="260" spans="1:2" s="134" customFormat="1" ht="15">
      <c r="A260" s="175"/>
      <c r="B260" s="175"/>
    </row>
    <row r="261" spans="1:2" s="134" customFormat="1" ht="15">
      <c r="A261" s="175"/>
      <c r="B261" s="175"/>
    </row>
    <row r="262" spans="1:2" s="134" customFormat="1" ht="15">
      <c r="A262" s="175"/>
      <c r="B262" s="175"/>
    </row>
    <row r="263" spans="1:2" s="134" customFormat="1" ht="15">
      <c r="A263" s="175"/>
      <c r="B263" s="175"/>
    </row>
    <row r="264" spans="1:2" s="134" customFormat="1" ht="15">
      <c r="A264" s="175"/>
      <c r="B264" s="175"/>
    </row>
    <row r="265" spans="1:2" s="134" customFormat="1" ht="15">
      <c r="A265" s="175"/>
      <c r="B265" s="175"/>
    </row>
    <row r="266" s="134" customFormat="1" ht="15"/>
    <row r="267" s="134" customFormat="1" ht="15"/>
    <row r="268" s="134" customFormat="1" ht="15"/>
    <row r="269" s="134" customFormat="1" ht="15"/>
    <row r="270" s="134" customFormat="1" ht="15"/>
    <row r="271" s="134" customFormat="1" ht="15"/>
    <row r="272" s="134" customFormat="1" ht="15"/>
    <row r="273" s="134" customFormat="1" ht="15"/>
    <row r="274" s="134" customFormat="1" ht="15"/>
    <row r="275" s="134" customFormat="1" ht="15"/>
    <row r="276" s="134" customFormat="1" ht="15"/>
    <row r="277" s="134" customFormat="1" ht="15"/>
    <row r="278" s="134" customFormat="1" ht="15"/>
    <row r="279" s="134" customFormat="1" ht="15"/>
    <row r="280" s="134" customFormat="1" ht="15"/>
    <row r="281" s="134" customFormat="1" ht="15"/>
    <row r="282" s="134" customFormat="1" ht="15"/>
    <row r="283" s="134" customFormat="1" ht="15"/>
    <row r="284" s="134" customFormat="1" ht="15"/>
    <row r="285" s="134" customFormat="1" ht="15"/>
    <row r="286" s="134" customFormat="1" ht="15"/>
    <row r="287" s="134" customFormat="1" ht="15"/>
    <row r="288" s="134" customFormat="1" ht="15"/>
    <row r="289" s="134" customFormat="1" ht="15"/>
    <row r="290" s="134" customFormat="1" ht="15"/>
    <row r="291" s="134" customFormat="1" ht="15"/>
    <row r="292" s="134" customFormat="1" ht="15"/>
    <row r="293" s="134" customFormat="1" ht="15"/>
    <row r="294" s="134" customFormat="1" ht="15"/>
    <row r="295" s="134" customFormat="1" ht="15"/>
    <row r="296" s="134" customFormat="1" ht="15"/>
    <row r="297" s="134" customFormat="1" ht="15"/>
    <row r="298" s="134" customFormat="1" ht="15"/>
    <row r="299" s="134" customFormat="1" ht="15"/>
    <row r="300" s="134" customFormat="1" ht="15"/>
    <row r="301" s="134" customFormat="1" ht="15"/>
    <row r="302" s="134" customFormat="1" ht="15"/>
    <row r="303" s="134" customFormat="1" ht="15"/>
    <row r="304" s="134" customFormat="1" ht="15"/>
    <row r="305" s="134" customFormat="1" ht="15"/>
    <row r="306" s="134" customFormat="1" ht="15"/>
    <row r="307" s="134" customFormat="1" ht="15"/>
    <row r="308" s="134" customFormat="1" ht="15"/>
    <row r="309" s="134" customFormat="1" ht="15"/>
    <row r="310" s="134" customFormat="1" ht="15"/>
    <row r="311" s="134" customFormat="1" ht="15"/>
    <row r="312" s="134" customFormat="1" ht="15"/>
    <row r="313" s="134" customFormat="1" ht="15"/>
    <row r="314" s="134" customFormat="1" ht="15"/>
    <row r="315" s="134" customFormat="1" ht="15"/>
    <row r="316" s="134" customFormat="1" ht="15"/>
    <row r="317" s="134" customFormat="1" ht="15"/>
    <row r="318" s="134" customFormat="1" ht="15"/>
    <row r="319" s="134" customFormat="1" ht="15"/>
    <row r="320" s="134" customFormat="1" ht="15"/>
    <row r="321" s="134" customFormat="1" ht="15"/>
    <row r="322" s="134" customFormat="1" ht="15"/>
    <row r="323" s="134" customFormat="1" ht="15"/>
    <row r="324" s="134" customFormat="1" ht="15"/>
    <row r="325" s="134" customFormat="1" ht="15"/>
    <row r="326" s="134" customFormat="1" ht="15"/>
    <row r="327" s="134" customFormat="1" ht="15"/>
    <row r="328" s="134" customFormat="1" ht="15"/>
    <row r="329" s="134" customFormat="1" ht="15"/>
    <row r="330" s="134" customFormat="1" ht="15"/>
    <row r="331" s="134" customFormat="1" ht="15"/>
    <row r="332" s="134" customFormat="1" ht="15"/>
    <row r="333" s="134" customFormat="1" ht="15"/>
    <row r="334" s="134" customFormat="1" ht="15"/>
    <row r="335" s="134" customFormat="1" ht="15"/>
    <row r="336" s="134" customFormat="1" ht="15"/>
    <row r="337" s="134" customFormat="1" ht="15"/>
    <row r="338" s="134" customFormat="1" ht="15"/>
    <row r="339" s="134" customFormat="1" ht="15"/>
    <row r="340" s="134" customFormat="1" ht="15"/>
    <row r="341" s="134" customFormat="1" ht="15"/>
    <row r="342" s="134" customFormat="1" ht="15"/>
    <row r="343" s="134" customFormat="1" ht="15"/>
    <row r="344" s="134" customFormat="1" ht="15"/>
    <row r="345" s="134" customFormat="1" ht="15"/>
    <row r="346" s="134" customFormat="1" ht="15"/>
    <row r="347" s="134" customFormat="1" ht="15"/>
    <row r="348" s="134" customFormat="1" ht="15"/>
    <row r="349" s="134" customFormat="1" ht="15"/>
    <row r="350" s="134" customFormat="1" ht="15"/>
    <row r="351" s="134" customFormat="1" ht="15"/>
    <row r="352" s="134" customFormat="1" ht="15"/>
    <row r="353" s="134" customFormat="1" ht="15"/>
    <row r="354" s="134" customFormat="1" ht="15"/>
    <row r="355" s="134" customFormat="1" ht="15"/>
    <row r="356" s="134" customFormat="1" ht="15"/>
    <row r="357" s="134" customFormat="1" ht="15"/>
    <row r="358" s="134" customFormat="1" ht="15"/>
    <row r="359" s="134" customFormat="1" ht="15"/>
    <row r="360" s="134" customFormat="1" ht="15"/>
    <row r="361" s="134" customFormat="1" ht="15"/>
    <row r="362" s="134" customFormat="1" ht="15"/>
    <row r="363" s="134" customFormat="1" ht="15"/>
    <row r="364" s="134" customFormat="1" ht="15"/>
    <row r="365" s="134" customFormat="1" ht="15"/>
    <row r="366" s="134" customFormat="1" ht="15"/>
    <row r="367" s="134" customFormat="1" ht="15"/>
    <row r="368" s="134" customFormat="1" ht="15"/>
    <row r="369" s="134" customFormat="1" ht="15"/>
    <row r="370" s="134" customFormat="1" ht="15"/>
    <row r="371" s="134" customFormat="1" ht="15"/>
    <row r="372" s="134" customFormat="1" ht="15"/>
    <row r="373" s="134" customFormat="1" ht="15"/>
    <row r="374" s="134" customFormat="1" ht="15"/>
    <row r="375" s="134" customFormat="1" ht="15"/>
    <row r="376" s="134" customFormat="1" ht="15"/>
    <row r="377" s="134" customFormat="1" ht="15"/>
    <row r="378" s="134" customFormat="1" ht="15"/>
    <row r="379" s="134" customFormat="1" ht="15"/>
    <row r="380" s="134" customFormat="1" ht="15"/>
    <row r="381" s="134" customFormat="1" ht="15"/>
    <row r="382" s="134" customFormat="1" ht="15"/>
    <row r="383" s="134" customFormat="1" ht="15"/>
    <row r="384" s="134" customFormat="1" ht="15"/>
    <row r="385" s="134" customFormat="1" ht="15"/>
    <row r="386" s="134" customFormat="1" ht="15"/>
    <row r="387" s="134" customFormat="1" ht="15"/>
    <row r="388" s="134" customFormat="1" ht="15"/>
    <row r="389" s="134" customFormat="1" ht="15"/>
    <row r="390" s="134" customFormat="1" ht="15"/>
  </sheetData>
  <sheetProtection/>
  <mergeCells count="7">
    <mergeCell ref="B151:D151"/>
    <mergeCell ref="A1:L1"/>
    <mergeCell ref="A4:A5"/>
    <mergeCell ref="B4:B5"/>
    <mergeCell ref="C4:F4"/>
    <mergeCell ref="G4:I4"/>
    <mergeCell ref="B149:D149"/>
  </mergeCells>
  <conditionalFormatting sqref="F54:F103">
    <cfRule type="cellIs" priority="1" dxfId="8" operator="greaterThan" stopIfTrue="1">
      <formula>0</formula>
    </cfRule>
    <cfRule type="cellIs" priority="2" dxfId="9" operator="lessThan" stopIfTrue="1">
      <formula>0</formula>
    </cfRule>
  </conditionalFormatting>
  <printOptions horizontalCentered="1"/>
  <pageMargins left="0.1968503937007874" right="0.1968503937007874" top="0.5905511811023623" bottom="0" header="0.2755905511811024" footer="0.2755905511811024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Vert</cp:lastModifiedBy>
  <cp:lastPrinted>2017-07-19T13:21:50Z</cp:lastPrinted>
  <dcterms:created xsi:type="dcterms:W3CDTF">2001-07-31T10:01:43Z</dcterms:created>
  <dcterms:modified xsi:type="dcterms:W3CDTF">2017-07-22T21:52:06Z</dcterms:modified>
  <cp:category/>
  <cp:version/>
  <cp:contentType/>
  <cp:contentStatus/>
</cp:coreProperties>
</file>