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285" windowWidth="19440" windowHeight="5700" tabRatio="898" activeTab="0"/>
  </bookViews>
  <sheets>
    <sheet name="зерноск" sheetId="1" r:id="rId1"/>
    <sheet name="пшеница" sheetId="2" r:id="rId2"/>
    <sheet name="ячмень" sheetId="3" r:id="rId3"/>
    <sheet name="кукуруза" sheetId="4" r:id="rId4"/>
    <sheet name="рис" sheetId="5" r:id="rId5"/>
    <sheet name="лен" sheetId="6" r:id="rId6"/>
    <sheet name="свекла" sheetId="7" r:id="rId7"/>
    <sheet name="подсолн" sheetId="8" r:id="rId8"/>
    <sheet name="рапс" sheetId="9" r:id="rId9"/>
    <sheet name="соя" sheetId="10" r:id="rId10"/>
    <sheet name="картофель" sheetId="11" r:id="rId11"/>
    <sheet name="овощи" sheetId="12" r:id="rId12"/>
    <sheet name="сев озимых" sheetId="13" r:id="rId13"/>
  </sheets>
  <definedNames>
    <definedName name="_xlnm.Print_Titles" localSheetId="0">'зерноск'!$3:$4</definedName>
    <definedName name="_xlnm.Print_Titles" localSheetId="10">'картофель'!$4:$5</definedName>
    <definedName name="_xlnm.Print_Titles" localSheetId="3">'кукуруза'!$3:$4</definedName>
    <definedName name="_xlnm.Print_Titles" localSheetId="11">'овощи'!$4:$5</definedName>
    <definedName name="_xlnm.Print_Titles" localSheetId="7">'подсолн'!$3:$4</definedName>
    <definedName name="_xlnm.Print_Titles" localSheetId="1">'пшеница'!$3:$4</definedName>
    <definedName name="_xlnm.Print_Titles" localSheetId="8">'рапс'!$3:$4</definedName>
    <definedName name="_xlnm.Print_Titles" localSheetId="6">'свекла'!$3:$4</definedName>
    <definedName name="_xlnm.Print_Titles" localSheetId="12">'сев озимых'!$3:$4</definedName>
    <definedName name="_xlnm.Print_Titles" localSheetId="9">'соя'!$3:$4</definedName>
    <definedName name="_xlnm.Print_Titles" localSheetId="2">'ячмень'!$3:$4</definedName>
    <definedName name="_xlnm.Print_Area" localSheetId="0">'зерноск'!$A$1:$L$101</definedName>
    <definedName name="_xlnm.Print_Area" localSheetId="10">'картофель'!$A$1:$L$102</definedName>
    <definedName name="_xlnm.Print_Area" localSheetId="3">'кукуруза'!$A$1:$L$95</definedName>
    <definedName name="_xlnm.Print_Area" localSheetId="5">'лен'!$A$1:$F$102</definedName>
    <definedName name="_xlnm.Print_Area" localSheetId="11">'овощи'!$A$1:$L$102</definedName>
    <definedName name="_xlnm.Print_Area" localSheetId="7">'подсолн'!$A$1:$L$100</definedName>
    <definedName name="_xlnm.Print_Area" localSheetId="1">'пшеница'!$A$1:$L$101</definedName>
    <definedName name="_xlnm.Print_Area" localSheetId="8">'рапс'!$A$1:$L$101</definedName>
    <definedName name="_xlnm.Print_Area" localSheetId="4">'рис'!$A$1:$L$103</definedName>
    <definedName name="_xlnm.Print_Area" localSheetId="6">'свекла'!$A$1:$L$97</definedName>
    <definedName name="_xlnm.Print_Area" localSheetId="12">'сев озимых'!$A$1:$F$93</definedName>
    <definedName name="_xlnm.Print_Area" localSheetId="9">'соя'!$A$1:$L$100</definedName>
    <definedName name="_xlnm.Print_Area" localSheetId="2">'ячмень'!$A$1:$L$101</definedName>
  </definedNames>
  <calcPr fullCalcOnLoad="1"/>
</workbook>
</file>

<file path=xl/sharedStrings.xml><?xml version="1.0" encoding="utf-8"?>
<sst xmlns="http://schemas.openxmlformats.org/spreadsheetml/2006/main" count="1453" uniqueCount="179">
  <si>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</si>
  <si>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</si>
  <si>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</si>
  <si>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</si>
  <si>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</si>
  <si>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</si>
  <si>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</si>
  <si>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</si>
  <si>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</si>
  <si>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</si>
  <si>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</si>
  <si>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</si>
  <si>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</si>
  <si>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</si>
  <si>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</si>
  <si>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</si>
  <si>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</si>
  <si>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</si>
  <si>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</si>
  <si>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</si>
  <si>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</si>
  <si>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</si>
  <si>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</si>
  <si>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</si>
  <si>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</si>
  <si>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</si>
  <si>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</si>
  <si>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</si>
  <si>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</si>
  <si>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</si>
  <si>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</si>
  <si>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</si>
  <si>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</si>
  <si>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</si>
  <si>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</si>
  <si>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</si>
  <si>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</si>
  <si>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</si>
  <si>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</si>
  <si>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</si>
  <si>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</si>
  <si>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</si>
  <si>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</si>
  <si>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</si>
  <si>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</si>
  <si>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</si>
  <si>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</si>
  <si>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</si>
  <si>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</si>
  <si>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</si>
  <si>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</si>
  <si>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</si>
  <si>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</si>
  <si>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</si>
  <si>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</si>
  <si>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</si>
  <si>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</si>
  <si>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</si>
  <si>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</si>
  <si>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</si>
  <si>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</si>
  <si>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</si>
  <si>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</si>
  <si>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</si>
  <si>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</si>
  <si>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</si>
  <si>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</si>
  <si>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</si>
  <si>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</si>
  <si>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</si>
  <si>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</si>
  <si>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</si>
  <si>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</si>
  <si>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</si>
  <si>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</si>
  <si>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</si>
  <si>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</si>
  <si>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</si>
  <si>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</si>
  <si>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</si>
  <si>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</si>
  <si>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</si>
  <si>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</si>
  <si>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</si>
  <si>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</si>
  <si>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</si>
  <si>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</si>
  <si>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</si>
  <si>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</si>
  <si>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</si>
  <si>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</si>
  <si>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</si>
  <si>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% к площ. уборки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</si>
  <si>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</si>
  <si>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</si>
  <si>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</si>
  <si>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</si>
  <si>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</si>
  <si>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</si>
  <si>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</si>
  <si>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</si>
  <si>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>Крымский фед. округ</t>
  </si>
  <si>
    <t>Республика Крым</t>
  </si>
  <si>
    <t>2015г.</t>
  </si>
  <si>
    <t>2016г.</t>
  </si>
  <si>
    <t>2016 г. +/- к 2015 г.</t>
  </si>
  <si>
    <t>Уборка рапса озимого и ярового в Российской Федерации</t>
  </si>
  <si>
    <t xml:space="preserve"> 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</si>
  <si>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</si>
  <si>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</si>
  <si>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Наименование региона</t>
  </si>
  <si>
    <t>Убрано, тыс.га</t>
  </si>
  <si>
    <t>Собрано, тыс. тонн</t>
  </si>
  <si>
    <t>2015 г.</t>
  </si>
  <si>
    <t>Центральный фед.округ</t>
  </si>
  <si>
    <t>Республика Карелия</t>
  </si>
  <si>
    <t>в т.ч. Ненецкий а. о.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</si>
  <si>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</si>
  <si>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</si>
  <si>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</si>
  <si>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</si>
  <si>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Респ.Карачаево-Черкесия</t>
  </si>
  <si>
    <t>Чеченская Республика</t>
  </si>
  <si>
    <t>Ставропольский край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</si>
  <si>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</si>
  <si>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</si>
  <si>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</si>
  <si>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</si>
  <si>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</si>
  <si>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</si>
  <si>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Нижегородская область</t>
  </si>
  <si>
    <t>Уральский фед. округ</t>
  </si>
  <si>
    <t>Курганская область</t>
  </si>
  <si>
    <t>в т.ч. Ханты-Мансийс.а.о.</t>
  </si>
  <si>
    <t>Ямало-Ненецкий а.о.</t>
  </si>
  <si>
    <t>Республика Алтай</t>
  </si>
  <si>
    <t>Республика Бурятия</t>
  </si>
  <si>
    <t>Республика Тыва</t>
  </si>
  <si>
    <t>Республика Хакасия</t>
  </si>
  <si>
    <t>в т.ч. Таймырский а. о.</t>
  </si>
  <si>
    <t>Эвенкийский а. о.</t>
  </si>
  <si>
    <t>в т.ч.Усть-Ордын.Бур.а.о.</t>
  </si>
  <si>
    <t>в т.ч.Агинский Бурятс.а.о.</t>
  </si>
  <si>
    <t>в т.ч.Корякский а.о.</t>
  </si>
  <si>
    <t>Еврейская а.о.</t>
  </si>
  <si>
    <t>Чукотский а. о.</t>
  </si>
  <si>
    <t>2016 г.</t>
  </si>
  <si>
    <t>Накопано, тыс. тонн</t>
  </si>
  <si>
    <t>Оперативная информация по уборке картофеля  в сельскохозяйственных предприятиях и крестьянских (фермерских) хозяйствах Российской Федерации</t>
  </si>
  <si>
    <t>Оперативная информация по уборке овощей  в сельскохозяйственных предприятиях и крестьянских (фермерских) хозяйствах Российской Федерации</t>
  </si>
  <si>
    <t>Уборка льна-долгунцав Российской Федерации</t>
  </si>
  <si>
    <t>Вытереблено, тыс.га</t>
  </si>
  <si>
    <t xml:space="preserve">Оперативная информация по севу озимых культур в Российской Федерации 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</si>
  <si>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</si>
  <si>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</si>
  <si>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</si>
  <si>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</si>
  <si>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 xml:space="preserve">     в т. ч. Коми-Пермяцкий а. о.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</si>
  <si>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</si>
  <si>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</si>
  <si>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</si>
  <si>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</si>
  <si>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</si>
  <si>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</si>
  <si>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</si>
  <si>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посеяно, тыс.га</t>
  </si>
  <si>
    <t>Прогнозируемая площадь сева озимых культур под урожай                           2017 г, тыс. га</t>
  </si>
  <si>
    <t>Уборка сахарной свеклы в Российской Федерации</t>
  </si>
  <si>
    <t>Уборка кукурузы на зерно в Российской Федерации</t>
  </si>
  <si>
    <t>Республика Ингушетия</t>
  </si>
  <si>
    <t>Выкопано, тыс.га</t>
  </si>
  <si>
    <t>Посевная площадь, тыс.га                         (4 сх)</t>
  </si>
  <si>
    <t>Уборка подсолнечника в Российской Федерации</t>
  </si>
  <si>
    <t>Уборка сои в Российской Федерации</t>
  </si>
  <si>
    <t>Посевная площадь, тыс.га  (4 сх)</t>
  </si>
  <si>
    <t>Уборка риса в Российской Федерации</t>
  </si>
  <si>
    <t>Посевная площадь, тыс.га                   (4 сх)</t>
  </si>
  <si>
    <t>Респ.Северная Осетия-Алания</t>
  </si>
  <si>
    <t>по состоянию на 16 декабря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</si>
</sst>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mmm/yyyy"/>
    <numFmt numFmtId="170" formatCode="[&lt;=0.05]##0.00;##0.0"/>
    <numFmt numFmtId="171" formatCode="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=999999999]&quot;...&quot;;[&lt;=0.05]##0.00;##0.0"/>
  </numFmts>
  <fonts count="4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9" fontId="2" fillId="0" borderId="0" xfId="57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 vertical="top"/>
      <protection/>
    </xf>
    <xf numFmtId="164" fontId="4" fillId="0" borderId="20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164" fontId="4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3" fillId="0" borderId="28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/>
      <protection/>
    </xf>
    <xf numFmtId="164" fontId="4" fillId="0" borderId="18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/>
      <protection/>
    </xf>
    <xf numFmtId="164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/>
    </xf>
    <xf numFmtId="164" fontId="4" fillId="0" borderId="18" xfId="0" applyNumberFormat="1" applyFont="1" applyFill="1" applyBorder="1" applyAlignment="1" applyProtection="1">
      <alignment horizontal="center"/>
      <protection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164" fontId="3" fillId="0" borderId="32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2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3" fillId="0" borderId="37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64" fontId="4" fillId="0" borderId="30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31" xfId="0" applyNumberFormat="1" applyFont="1" applyFill="1" applyBorder="1" applyAlignment="1" applyProtection="1">
      <alignment horizontal="center"/>
      <protection locked="0"/>
    </xf>
    <xf numFmtId="164" fontId="4" fillId="0" borderId="29" xfId="0" applyNumberFormat="1" applyFont="1" applyFill="1" applyBorder="1" applyAlignment="1" applyProtection="1">
      <alignment horizontal="center"/>
      <protection/>
    </xf>
    <xf numFmtId="164" fontId="4" fillId="0" borderId="31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/>
      <protection/>
    </xf>
    <xf numFmtId="164" fontId="4" fillId="0" borderId="3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 applyProtection="1">
      <alignment horizontal="center"/>
      <protection locked="0"/>
    </xf>
    <xf numFmtId="164" fontId="4" fillId="0" borderId="32" xfId="0" applyNumberFormat="1" applyFont="1" applyFill="1" applyBorder="1" applyAlignment="1" applyProtection="1">
      <alignment horizontal="center" vertical="top"/>
      <protection/>
    </xf>
    <xf numFmtId="164" fontId="4" fillId="0" borderId="29" xfId="0" applyNumberFormat="1" applyFont="1" applyFill="1" applyBorder="1" applyAlignment="1" applyProtection="1">
      <alignment horizontal="center" vertical="top"/>
      <protection/>
    </xf>
    <xf numFmtId="164" fontId="4" fillId="0" borderId="23" xfId="0" applyNumberFormat="1" applyFont="1" applyFill="1" applyBorder="1" applyAlignment="1" applyProtection="1">
      <alignment horizontal="center"/>
      <protection/>
    </xf>
    <xf numFmtId="164" fontId="2" fillId="0" borderId="18" xfId="0" applyNumberFormat="1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/>
      <protection locked="0"/>
    </xf>
    <xf numFmtId="164" fontId="4" fillId="0" borderId="33" xfId="0" applyNumberFormat="1" applyFont="1" applyFill="1" applyBorder="1" applyAlignment="1" applyProtection="1">
      <alignment horizont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center" vertical="top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4" fillId="0" borderId="17" xfId="0" applyNumberFormat="1" applyFont="1" applyFill="1" applyBorder="1" applyAlignment="1" applyProtection="1">
      <alignment horizontal="center" vertical="center"/>
      <protection/>
    </xf>
    <xf numFmtId="164" fontId="4" fillId="0" borderId="42" xfId="0" applyNumberFormat="1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11" fillId="0" borderId="18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64" fontId="4" fillId="0" borderId="2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 applyProtection="1">
      <alignment horizontal="center"/>
      <protection/>
    </xf>
    <xf numFmtId="164" fontId="4" fillId="0" borderId="46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33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 vertical="top"/>
      <protection/>
    </xf>
    <xf numFmtId="164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 applyProtection="1">
      <alignment horizontal="center" vertical="top"/>
      <protection/>
    </xf>
    <xf numFmtId="164" fontId="4" fillId="0" borderId="23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164" fontId="4" fillId="0" borderId="44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11" fillId="0" borderId="14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4" fontId="4" fillId="0" borderId="47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4" fillId="0" borderId="37" xfId="0" applyNumberFormat="1" applyFont="1" applyFill="1" applyBorder="1" applyAlignment="1" applyProtection="1">
      <alignment horizontal="center"/>
      <protection locked="0"/>
    </xf>
    <xf numFmtId="164" fontId="4" fillId="0" borderId="37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/>
    </xf>
    <xf numFmtId="164" fontId="4" fillId="0" borderId="32" xfId="0" applyNumberFormat="1" applyFont="1" applyFill="1" applyBorder="1" applyAlignment="1" applyProtection="1">
      <alignment horizontal="center" vertical="top"/>
      <protection/>
    </xf>
    <xf numFmtId="164" fontId="4" fillId="0" borderId="29" xfId="0" applyNumberFormat="1" applyFont="1" applyFill="1" applyBorder="1" applyAlignment="1" applyProtection="1">
      <alignment horizontal="center" vertical="top"/>
      <protection/>
    </xf>
    <xf numFmtId="164" fontId="4" fillId="0" borderId="25" xfId="0" applyNumberFormat="1" applyFont="1" applyFill="1" applyBorder="1" applyAlignment="1" applyProtection="1">
      <alignment horizontal="center" vertical="top"/>
      <protection/>
    </xf>
    <xf numFmtId="164" fontId="4" fillId="0" borderId="23" xfId="0" applyNumberFormat="1" applyFont="1" applyFill="1" applyBorder="1" applyAlignment="1" applyProtection="1">
      <alignment horizontal="center" vertical="top"/>
      <protection/>
    </xf>
    <xf numFmtId="2" fontId="4" fillId="0" borderId="4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center"/>
      <protection/>
    </xf>
    <xf numFmtId="164" fontId="4" fillId="0" borderId="17" xfId="0" applyNumberFormat="1" applyFont="1" applyFill="1" applyBorder="1" applyAlignment="1" applyProtection="1">
      <alignment horizontal="center" vertical="top"/>
      <protection/>
    </xf>
    <xf numFmtId="164" fontId="4" fillId="0" borderId="39" xfId="0" applyNumberFormat="1" applyFont="1" applyFill="1" applyBorder="1" applyAlignment="1" applyProtection="1">
      <alignment horizontal="center" vertical="top"/>
      <protection/>
    </xf>
    <xf numFmtId="164" fontId="3" fillId="0" borderId="16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 applyProtection="1">
      <alignment horizontal="center" vertical="top"/>
      <protection/>
    </xf>
    <xf numFmtId="2" fontId="4" fillId="0" borderId="17" xfId="0" applyNumberFormat="1" applyFont="1" applyFill="1" applyBorder="1" applyAlignment="1" applyProtection="1">
      <alignment horizontal="center" vertical="top"/>
      <protection/>
    </xf>
    <xf numFmtId="164" fontId="4" fillId="0" borderId="4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4" fontId="11" fillId="0" borderId="26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164" fontId="4" fillId="34" borderId="20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164" fontId="4" fillId="34" borderId="18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164" fontId="4" fillId="34" borderId="18" xfId="0" applyNumberFormat="1" applyFont="1" applyFill="1" applyBorder="1" applyAlignment="1">
      <alignment horizontal="center"/>
    </xf>
    <xf numFmtId="164" fontId="4" fillId="34" borderId="17" xfId="0" applyNumberFormat="1" applyFont="1" applyFill="1" applyBorder="1" applyAlignment="1">
      <alignment horizontal="center"/>
    </xf>
    <xf numFmtId="164" fontId="4" fillId="34" borderId="19" xfId="0" applyNumberFormat="1" applyFont="1" applyFill="1" applyBorder="1" applyAlignment="1" applyProtection="1">
      <alignment horizontal="center"/>
      <protection locked="0"/>
    </xf>
    <xf numFmtId="164" fontId="4" fillId="34" borderId="19" xfId="0" applyNumberFormat="1" applyFont="1" applyFill="1" applyBorder="1" applyAlignment="1" applyProtection="1">
      <alignment horizontal="center"/>
      <protection locked="0"/>
    </xf>
    <xf numFmtId="164" fontId="4" fillId="34" borderId="20" xfId="0" applyNumberFormat="1" applyFont="1" applyFill="1" applyBorder="1" applyAlignment="1" applyProtection="1">
      <alignment horizontal="center"/>
      <protection locked="0"/>
    </xf>
    <xf numFmtId="164" fontId="4" fillId="34" borderId="17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showZeros="0" tabSelected="1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9.00390625" defaultRowHeight="12.75"/>
  <cols>
    <col min="1" max="1" width="37.25390625" style="10" bestFit="1" customWidth="1"/>
    <col min="2" max="2" width="14.875" style="10" customWidth="1"/>
    <col min="3" max="3" width="11.25390625" style="10" customWidth="1"/>
    <col min="4" max="4" width="12.125" style="10" customWidth="1"/>
    <col min="5" max="5" width="11.00390625" style="10" customWidth="1"/>
    <col min="6" max="6" width="11.375" style="10" customWidth="1"/>
    <col min="7" max="7" width="12.125" style="11" customWidth="1"/>
    <col min="8" max="8" width="12.375" style="10" customWidth="1"/>
    <col min="9" max="9" width="10.875" style="10" customWidth="1"/>
    <col min="10" max="10" width="9.375" style="10" customWidth="1"/>
    <col min="11" max="11" width="9.75390625" style="10" customWidth="1"/>
    <col min="12" max="12" width="11.875" style="10" customWidth="1"/>
    <col min="13" max="13" width="19.375" style="10" customWidth="1"/>
    <col min="14" max="16384" width="9.125" style="10" customWidth="1"/>
  </cols>
  <sheetData>
    <row r="1" spans="1:12" ht="16.5">
      <c r="A1" s="12" t="s">
        <v>100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">
        <v>178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29.25" customHeight="1">
      <c r="A3" s="335" t="s">
        <v>1</v>
      </c>
      <c r="B3" s="339" t="s">
        <v>171</v>
      </c>
      <c r="C3" s="335" t="s">
        <v>97</v>
      </c>
      <c r="D3" s="335"/>
      <c r="E3" s="337"/>
      <c r="F3" s="338"/>
      <c r="G3" s="335" t="s">
        <v>60</v>
      </c>
      <c r="H3" s="337"/>
      <c r="I3" s="337"/>
      <c r="J3" s="27"/>
      <c r="K3" s="21" t="s">
        <v>0</v>
      </c>
      <c r="L3" s="22"/>
    </row>
    <row r="4" spans="1:12" s="11" customFormat="1" ht="43.5" customHeight="1">
      <c r="A4" s="336"/>
      <c r="B4" s="340"/>
      <c r="C4" s="2" t="s">
        <v>104</v>
      </c>
      <c r="D4" s="2" t="s">
        <v>92</v>
      </c>
      <c r="E4" s="2" t="s">
        <v>103</v>
      </c>
      <c r="F4" s="129" t="s">
        <v>105</v>
      </c>
      <c r="G4" s="2" t="s">
        <v>104</v>
      </c>
      <c r="H4" s="2" t="s">
        <v>103</v>
      </c>
      <c r="I4" s="2" t="s">
        <v>105</v>
      </c>
      <c r="J4" s="2" t="s">
        <v>104</v>
      </c>
      <c r="K4" s="2" t="s">
        <v>103</v>
      </c>
      <c r="L4" s="2" t="s">
        <v>105</v>
      </c>
    </row>
    <row r="5" spans="1:12" s="18" customFormat="1" ht="15.75">
      <c r="A5" s="133" t="s">
        <v>2</v>
      </c>
      <c r="B5" s="305">
        <v>47250.476</v>
      </c>
      <c r="C5" s="179">
        <f>C6+C24+C35+C43+C51+C67+C74+C91</f>
        <v>45918.166</v>
      </c>
      <c r="D5" s="118">
        <f>C5/B5*100</f>
        <v>97.1803247019141</v>
      </c>
      <c r="E5" s="119">
        <v>44001.735</v>
      </c>
      <c r="F5" s="138">
        <f aca="true" t="shared" si="0" ref="F5:F69">C5-E5</f>
        <v>1916.4309999999969</v>
      </c>
      <c r="G5" s="179">
        <f>G6+G24+G35+G43+G51+G67+G74+G91</f>
        <v>125737.63699999999</v>
      </c>
      <c r="H5" s="119">
        <v>108794.331</v>
      </c>
      <c r="I5" s="120">
        <f>G5-H5</f>
        <v>16943.305999999982</v>
      </c>
      <c r="J5" s="121">
        <f>G5/C5*10</f>
        <v>27.38298324022784</v>
      </c>
      <c r="K5" s="118">
        <f>H5/E5*10</f>
        <v>24.725009366107955</v>
      </c>
      <c r="L5" s="122">
        <f>J5-K5</f>
        <v>2.657973874119886</v>
      </c>
    </row>
    <row r="6" spans="1:12" s="19" customFormat="1" ht="15.75">
      <c r="A6" s="92" t="s">
        <v>3</v>
      </c>
      <c r="B6" s="55">
        <v>8280.191</v>
      </c>
      <c r="C6" s="29">
        <f>SUM(C7:C23)</f>
        <v>7869.580000000001</v>
      </c>
      <c r="D6" s="52">
        <f aca="true" t="shared" si="1" ref="D6:D34">C6/B6*100</f>
        <v>95.04104434305923</v>
      </c>
      <c r="E6" s="41">
        <v>7824.5599999999995</v>
      </c>
      <c r="F6" s="43">
        <f t="shared" si="0"/>
        <v>45.020000000001346</v>
      </c>
      <c r="G6" s="29">
        <f>SUM(G7:G23)</f>
        <v>28962.260000000002</v>
      </c>
      <c r="H6" s="112">
        <v>25864.250000000004</v>
      </c>
      <c r="I6" s="44">
        <f aca="true" t="shared" si="2" ref="I6:I38">G6-H6</f>
        <v>3098.0099999999984</v>
      </c>
      <c r="J6" s="32">
        <f aca="true" t="shared" si="3" ref="J6:J34">IF(C6&gt;0,G6/C6*10,"")</f>
        <v>36.80280269086787</v>
      </c>
      <c r="K6" s="52">
        <f>H6/E6*10</f>
        <v>33.05521332828939</v>
      </c>
      <c r="L6" s="71">
        <f aca="true" t="shared" si="4" ref="L6:L20">J6-K6</f>
        <v>3.7475893625784806</v>
      </c>
    </row>
    <row r="7" spans="1:12" s="3" customFormat="1" ht="15">
      <c r="A7" s="134" t="s">
        <v>4</v>
      </c>
      <c r="B7" s="58">
        <v>739.204</v>
      </c>
      <c r="C7" s="30">
        <v>672.08</v>
      </c>
      <c r="D7" s="57">
        <f t="shared" si="1"/>
        <v>90.91942143170222</v>
      </c>
      <c r="E7" s="66">
        <v>706.56</v>
      </c>
      <c r="F7" s="48">
        <f t="shared" si="0"/>
        <v>-34.479999999999905</v>
      </c>
      <c r="G7" s="30">
        <v>3454.2</v>
      </c>
      <c r="H7" s="113">
        <v>3123.35</v>
      </c>
      <c r="I7" s="50">
        <f t="shared" si="2"/>
        <v>330.8499999999999</v>
      </c>
      <c r="J7" s="33">
        <f t="shared" si="3"/>
        <v>51.39566718247827</v>
      </c>
      <c r="K7" s="57">
        <f>IF(E7&gt;0,H7/E7*10,"")</f>
        <v>44.205021512681164</v>
      </c>
      <c r="L7" s="70">
        <f t="shared" si="4"/>
        <v>7.190645669797107</v>
      </c>
    </row>
    <row r="8" spans="1:12" s="3" customFormat="1" ht="15">
      <c r="A8" s="134" t="s">
        <v>5</v>
      </c>
      <c r="B8" s="58">
        <v>389.746</v>
      </c>
      <c r="C8" s="30">
        <v>365.2</v>
      </c>
      <c r="D8" s="57">
        <f t="shared" si="1"/>
        <v>93.7020521057304</v>
      </c>
      <c r="E8" s="66">
        <v>299.5</v>
      </c>
      <c r="F8" s="48">
        <f t="shared" si="0"/>
        <v>65.69999999999999</v>
      </c>
      <c r="G8" s="30">
        <v>1547.2</v>
      </c>
      <c r="H8" s="113">
        <v>927.8</v>
      </c>
      <c r="I8" s="50">
        <f t="shared" si="2"/>
        <v>619.4000000000001</v>
      </c>
      <c r="J8" s="33">
        <f t="shared" si="3"/>
        <v>42.365826944140196</v>
      </c>
      <c r="K8" s="57">
        <f aca="true" t="shared" si="5" ref="K8:K71">IF(E8&gt;0,H8/E8*10,"")</f>
        <v>30.97829716193656</v>
      </c>
      <c r="L8" s="70">
        <f t="shared" si="4"/>
        <v>11.387529782203636</v>
      </c>
    </row>
    <row r="9" spans="1:12" s="3" customFormat="1" ht="15">
      <c r="A9" s="134" t="s">
        <v>6</v>
      </c>
      <c r="B9" s="58">
        <v>97.729</v>
      </c>
      <c r="C9" s="30">
        <v>92.2</v>
      </c>
      <c r="D9" s="57">
        <f t="shared" si="1"/>
        <v>94.34251859734573</v>
      </c>
      <c r="E9" s="66">
        <v>89.1</v>
      </c>
      <c r="F9" s="48">
        <f t="shared" si="0"/>
        <v>3.1000000000000085</v>
      </c>
      <c r="G9" s="30">
        <v>227.3</v>
      </c>
      <c r="H9" s="113">
        <v>232.3</v>
      </c>
      <c r="I9" s="50">
        <f t="shared" si="2"/>
        <v>-5</v>
      </c>
      <c r="J9" s="33">
        <f t="shared" si="3"/>
        <v>24.652928416485903</v>
      </c>
      <c r="K9" s="57">
        <f t="shared" si="5"/>
        <v>26.07182940516274</v>
      </c>
      <c r="L9" s="70">
        <f t="shared" si="4"/>
        <v>-1.418900988676839</v>
      </c>
    </row>
    <row r="10" spans="1:12" s="3" customFormat="1" ht="15">
      <c r="A10" s="134" t="s">
        <v>7</v>
      </c>
      <c r="B10" s="58">
        <v>1443.302</v>
      </c>
      <c r="C10" s="30">
        <v>1379.7</v>
      </c>
      <c r="D10" s="57">
        <f t="shared" si="1"/>
        <v>95.59329925407157</v>
      </c>
      <c r="E10" s="66">
        <v>1394</v>
      </c>
      <c r="F10" s="48">
        <f t="shared" si="0"/>
        <v>-14.299999999999955</v>
      </c>
      <c r="G10" s="30">
        <v>4957.8</v>
      </c>
      <c r="H10" s="113">
        <v>4176</v>
      </c>
      <c r="I10" s="50">
        <f t="shared" si="2"/>
        <v>781.8000000000002</v>
      </c>
      <c r="J10" s="33">
        <f t="shared" si="3"/>
        <v>35.9338986736247</v>
      </c>
      <c r="K10" s="57">
        <f t="shared" si="5"/>
        <v>29.956958393113343</v>
      </c>
      <c r="L10" s="70">
        <f t="shared" si="4"/>
        <v>5.976940280511354</v>
      </c>
    </row>
    <row r="11" spans="1:12" s="3" customFormat="1" ht="15">
      <c r="A11" s="134" t="s">
        <v>8</v>
      </c>
      <c r="B11" s="58">
        <v>71.065</v>
      </c>
      <c r="C11" s="30">
        <v>71.1</v>
      </c>
      <c r="D11" s="57">
        <f t="shared" si="1"/>
        <v>100.04925068599168</v>
      </c>
      <c r="E11" s="66">
        <v>63.3</v>
      </c>
      <c r="F11" s="48">
        <f t="shared" si="0"/>
        <v>7.799999999999997</v>
      </c>
      <c r="G11" s="30">
        <v>132.3</v>
      </c>
      <c r="H11" s="113">
        <v>152.7</v>
      </c>
      <c r="I11" s="50">
        <f t="shared" si="2"/>
        <v>-20.399999999999977</v>
      </c>
      <c r="J11" s="33">
        <f t="shared" si="3"/>
        <v>18.607594936708864</v>
      </c>
      <c r="K11" s="57">
        <f t="shared" si="5"/>
        <v>24.123222748815166</v>
      </c>
      <c r="L11" s="70">
        <f t="shared" si="4"/>
        <v>-5.5156278121063025</v>
      </c>
    </row>
    <row r="12" spans="1:12" s="3" customFormat="1" ht="15">
      <c r="A12" s="134" t="s">
        <v>9</v>
      </c>
      <c r="B12" s="58">
        <v>102.665</v>
      </c>
      <c r="C12" s="30">
        <v>102.4</v>
      </c>
      <c r="D12" s="57">
        <f t="shared" si="1"/>
        <v>99.74187892660595</v>
      </c>
      <c r="E12" s="66">
        <v>98.3</v>
      </c>
      <c r="F12" s="48">
        <f t="shared" si="0"/>
        <v>4.1000000000000085</v>
      </c>
      <c r="G12" s="30">
        <v>168</v>
      </c>
      <c r="H12" s="113">
        <v>218.5</v>
      </c>
      <c r="I12" s="50">
        <f t="shared" si="2"/>
        <v>-50.5</v>
      </c>
      <c r="J12" s="33">
        <f t="shared" si="3"/>
        <v>16.40625</v>
      </c>
      <c r="K12" s="57">
        <f t="shared" si="5"/>
        <v>22.227873855544253</v>
      </c>
      <c r="L12" s="70">
        <f t="shared" si="4"/>
        <v>-5.821623855544253</v>
      </c>
    </row>
    <row r="13" spans="1:13" s="3" customFormat="1" ht="15">
      <c r="A13" s="134" t="s">
        <v>10</v>
      </c>
      <c r="B13" s="58">
        <v>44.932</v>
      </c>
      <c r="C13" s="30">
        <v>39.7</v>
      </c>
      <c r="D13" s="57">
        <f t="shared" si="1"/>
        <v>88.355737558978</v>
      </c>
      <c r="E13" s="66">
        <v>38.6</v>
      </c>
      <c r="F13" s="48">
        <f t="shared" si="0"/>
        <v>1.1000000000000014</v>
      </c>
      <c r="G13" s="30">
        <v>62.2</v>
      </c>
      <c r="H13" s="113">
        <v>74.1</v>
      </c>
      <c r="I13" s="50">
        <f t="shared" si="2"/>
        <v>-11.899999999999991</v>
      </c>
      <c r="J13" s="33">
        <f t="shared" si="3"/>
        <v>15.667506297229219</v>
      </c>
      <c r="K13" s="57">
        <f t="shared" si="5"/>
        <v>19.19689119170984</v>
      </c>
      <c r="L13" s="70">
        <f t="shared" si="4"/>
        <v>-3.529384894480623</v>
      </c>
      <c r="M13" s="123"/>
    </row>
    <row r="14" spans="1:12" s="3" customFormat="1" ht="15">
      <c r="A14" s="134" t="s">
        <v>11</v>
      </c>
      <c r="B14" s="58">
        <v>1050.801</v>
      </c>
      <c r="C14" s="30">
        <v>1023</v>
      </c>
      <c r="D14" s="57">
        <f t="shared" si="1"/>
        <v>97.35430400237533</v>
      </c>
      <c r="E14" s="66">
        <v>1042.8</v>
      </c>
      <c r="F14" s="48">
        <f t="shared" si="0"/>
        <v>-19.799999999999955</v>
      </c>
      <c r="G14" s="30">
        <v>4558.7</v>
      </c>
      <c r="H14" s="113">
        <v>3800.3</v>
      </c>
      <c r="I14" s="50">
        <f t="shared" si="2"/>
        <v>758.3999999999996</v>
      </c>
      <c r="J14" s="33">
        <f t="shared" si="3"/>
        <v>44.562072336265885</v>
      </c>
      <c r="K14" s="57">
        <f t="shared" si="5"/>
        <v>36.443229766014575</v>
      </c>
      <c r="L14" s="70">
        <f t="shared" si="4"/>
        <v>8.11884257025131</v>
      </c>
    </row>
    <row r="15" spans="1:12" s="3" customFormat="1" ht="15">
      <c r="A15" s="134" t="s">
        <v>12</v>
      </c>
      <c r="B15" s="58">
        <v>816.395</v>
      </c>
      <c r="C15" s="30">
        <v>810</v>
      </c>
      <c r="D15" s="57">
        <f t="shared" si="1"/>
        <v>99.21667820111588</v>
      </c>
      <c r="E15" s="66">
        <v>748</v>
      </c>
      <c r="F15" s="48">
        <f t="shared" si="0"/>
        <v>62</v>
      </c>
      <c r="G15" s="30">
        <v>3088.7</v>
      </c>
      <c r="H15" s="113">
        <v>2524.5</v>
      </c>
      <c r="I15" s="50">
        <f t="shared" si="2"/>
        <v>564.1999999999998</v>
      </c>
      <c r="J15" s="33">
        <f t="shared" si="3"/>
        <v>38.1320987654321</v>
      </c>
      <c r="K15" s="57">
        <f t="shared" si="5"/>
        <v>33.75</v>
      </c>
      <c r="L15" s="70">
        <f t="shared" si="4"/>
        <v>4.382098765432097</v>
      </c>
    </row>
    <row r="16" spans="1:12" s="3" customFormat="1" ht="15">
      <c r="A16" s="134" t="s">
        <v>93</v>
      </c>
      <c r="B16" s="58">
        <v>146.327</v>
      </c>
      <c r="C16" s="30">
        <v>129.5</v>
      </c>
      <c r="D16" s="57">
        <f t="shared" si="1"/>
        <v>88.50041345753006</v>
      </c>
      <c r="E16" s="66">
        <v>127.8</v>
      </c>
      <c r="F16" s="48">
        <f t="shared" si="0"/>
        <v>1.7000000000000028</v>
      </c>
      <c r="G16" s="30">
        <v>364.6</v>
      </c>
      <c r="H16" s="113">
        <v>416</v>
      </c>
      <c r="I16" s="50">
        <f t="shared" si="2"/>
        <v>-51.39999999999998</v>
      </c>
      <c r="J16" s="33">
        <f t="shared" si="3"/>
        <v>28.154440154440156</v>
      </c>
      <c r="K16" s="57">
        <f t="shared" si="5"/>
        <v>32.550860719874805</v>
      </c>
      <c r="L16" s="70">
        <f t="shared" si="4"/>
        <v>-4.396420565434649</v>
      </c>
    </row>
    <row r="17" spans="1:12" s="3" customFormat="1" ht="15">
      <c r="A17" s="134" t="s">
        <v>13</v>
      </c>
      <c r="B17" s="58">
        <v>940.1</v>
      </c>
      <c r="C17" s="30">
        <v>910.34</v>
      </c>
      <c r="D17" s="57">
        <f t="shared" si="1"/>
        <v>96.83437932134879</v>
      </c>
      <c r="E17" s="66">
        <v>875.9</v>
      </c>
      <c r="F17" s="48">
        <f t="shared" si="0"/>
        <v>34.440000000000055</v>
      </c>
      <c r="G17" s="30">
        <v>3150.9</v>
      </c>
      <c r="H17" s="113">
        <v>2814.4</v>
      </c>
      <c r="I17" s="50">
        <f t="shared" si="2"/>
        <v>336.5</v>
      </c>
      <c r="J17" s="33">
        <f t="shared" si="3"/>
        <v>34.61234264121097</v>
      </c>
      <c r="K17" s="57">
        <f t="shared" si="5"/>
        <v>32.131521863226396</v>
      </c>
      <c r="L17" s="70">
        <f t="shared" si="4"/>
        <v>2.480820777984576</v>
      </c>
    </row>
    <row r="18" spans="1:12" s="3" customFormat="1" ht="15">
      <c r="A18" s="134" t="s">
        <v>14</v>
      </c>
      <c r="B18" s="58">
        <v>575.749</v>
      </c>
      <c r="C18" s="30">
        <v>527.1</v>
      </c>
      <c r="D18" s="57">
        <f t="shared" si="1"/>
        <v>91.550310986211</v>
      </c>
      <c r="E18" s="66">
        <v>536.7</v>
      </c>
      <c r="F18" s="48">
        <f t="shared" si="0"/>
        <v>-9.600000000000023</v>
      </c>
      <c r="G18" s="30">
        <v>1674.4</v>
      </c>
      <c r="H18" s="113">
        <v>1750.1</v>
      </c>
      <c r="I18" s="50">
        <f t="shared" si="2"/>
        <v>-75.69999999999982</v>
      </c>
      <c r="J18" s="33">
        <f t="shared" si="3"/>
        <v>31.766268260292165</v>
      </c>
      <c r="K18" s="57">
        <f t="shared" si="5"/>
        <v>32.60853363145146</v>
      </c>
      <c r="L18" s="70">
        <f t="shared" si="4"/>
        <v>-0.8422653711592929</v>
      </c>
    </row>
    <row r="19" spans="1:12" s="3" customFormat="1" ht="15">
      <c r="A19" s="134" t="s">
        <v>15</v>
      </c>
      <c r="B19" s="58">
        <v>129.569</v>
      </c>
      <c r="C19" s="30">
        <v>112</v>
      </c>
      <c r="D19" s="57">
        <f t="shared" si="1"/>
        <v>86.44042942370476</v>
      </c>
      <c r="E19" s="66">
        <v>105</v>
      </c>
      <c r="F19" s="48">
        <f t="shared" si="0"/>
        <v>7</v>
      </c>
      <c r="G19" s="30">
        <v>240</v>
      </c>
      <c r="H19" s="113">
        <v>247.9</v>
      </c>
      <c r="I19" s="50">
        <f t="shared" si="2"/>
        <v>-7.900000000000006</v>
      </c>
      <c r="J19" s="33">
        <f t="shared" si="3"/>
        <v>21.428571428571427</v>
      </c>
      <c r="K19" s="57">
        <f t="shared" si="5"/>
        <v>23.609523809523807</v>
      </c>
      <c r="L19" s="70">
        <f t="shared" si="4"/>
        <v>-2.1809523809523803</v>
      </c>
    </row>
    <row r="20" spans="1:12" s="325" customFormat="1" ht="15">
      <c r="A20" s="320" t="s">
        <v>16</v>
      </c>
      <c r="B20" s="321">
        <v>1028.167</v>
      </c>
      <c r="C20" s="322">
        <v>994.06</v>
      </c>
      <c r="D20" s="323">
        <f t="shared" si="1"/>
        <v>96.68273733741698</v>
      </c>
      <c r="E20" s="331">
        <v>1064.4</v>
      </c>
      <c r="F20" s="329">
        <f t="shared" si="0"/>
        <v>-70.34000000000015</v>
      </c>
      <c r="G20" s="322">
        <v>3490.06</v>
      </c>
      <c r="H20" s="324">
        <v>3616.4</v>
      </c>
      <c r="I20" s="330">
        <f t="shared" si="2"/>
        <v>-126.34000000000015</v>
      </c>
      <c r="J20" s="332">
        <f t="shared" si="3"/>
        <v>35.10914834114641</v>
      </c>
      <c r="K20" s="323">
        <f t="shared" si="5"/>
        <v>33.97594889139421</v>
      </c>
      <c r="L20" s="333">
        <f t="shared" si="4"/>
        <v>1.1331994497521976</v>
      </c>
    </row>
    <row r="21" spans="1:12" s="3" customFormat="1" ht="15">
      <c r="A21" s="134" t="s">
        <v>17</v>
      </c>
      <c r="B21" s="58">
        <v>76.938</v>
      </c>
      <c r="C21" s="30">
        <v>74.7</v>
      </c>
      <c r="D21" s="57">
        <f t="shared" si="1"/>
        <v>97.09116431412306</v>
      </c>
      <c r="E21" s="66">
        <v>71.3</v>
      </c>
      <c r="F21" s="48">
        <f t="shared" si="0"/>
        <v>3.4000000000000057</v>
      </c>
      <c r="G21" s="30">
        <v>115.5</v>
      </c>
      <c r="H21" s="113">
        <v>130.7</v>
      </c>
      <c r="I21" s="50">
        <f t="shared" si="2"/>
        <v>-15.199999999999989</v>
      </c>
      <c r="J21" s="33">
        <f t="shared" si="3"/>
        <v>15.461847389558232</v>
      </c>
      <c r="K21" s="57">
        <f t="shared" si="5"/>
        <v>18.330995792426364</v>
      </c>
      <c r="L21" s="70">
        <f aca="true" t="shared" si="6" ref="L21:L34">J21-K21</f>
        <v>-2.8691484028681327</v>
      </c>
    </row>
    <row r="22" spans="1:12" s="3" customFormat="1" ht="15">
      <c r="A22" s="134" t="s">
        <v>18</v>
      </c>
      <c r="B22" s="58">
        <v>569.36</v>
      </c>
      <c r="C22" s="30">
        <v>511.6</v>
      </c>
      <c r="D22" s="57">
        <f t="shared" si="1"/>
        <v>89.85527609948012</v>
      </c>
      <c r="E22" s="66">
        <v>519.7</v>
      </c>
      <c r="F22" s="48">
        <f t="shared" si="0"/>
        <v>-8.100000000000023</v>
      </c>
      <c r="G22" s="30">
        <v>1633.3</v>
      </c>
      <c r="H22" s="113">
        <v>1553.6</v>
      </c>
      <c r="I22" s="50">
        <f t="shared" si="2"/>
        <v>79.70000000000005</v>
      </c>
      <c r="J22" s="33">
        <f t="shared" si="3"/>
        <v>31.925332290852225</v>
      </c>
      <c r="K22" s="57">
        <f t="shared" si="5"/>
        <v>29.894169713296126</v>
      </c>
      <c r="L22" s="70">
        <f t="shared" si="6"/>
        <v>2.031162577556099</v>
      </c>
    </row>
    <row r="23" spans="1:12" s="3" customFormat="1" ht="15">
      <c r="A23" s="134" t="s">
        <v>19</v>
      </c>
      <c r="B23" s="58">
        <v>54.907</v>
      </c>
      <c r="C23" s="30">
        <v>54.9</v>
      </c>
      <c r="D23" s="57">
        <f t="shared" si="1"/>
        <v>99.98725117016045</v>
      </c>
      <c r="E23" s="66">
        <v>43.6</v>
      </c>
      <c r="F23" s="48">
        <f t="shared" si="0"/>
        <v>11.299999999999997</v>
      </c>
      <c r="G23" s="30">
        <v>97.1</v>
      </c>
      <c r="H23" s="113">
        <v>105.6</v>
      </c>
      <c r="I23" s="50">
        <f t="shared" si="2"/>
        <v>-8.5</v>
      </c>
      <c r="J23" s="33">
        <f t="shared" si="3"/>
        <v>17.686703096539162</v>
      </c>
      <c r="K23" s="57">
        <f t="shared" si="5"/>
        <v>24.22018348623853</v>
      </c>
      <c r="L23" s="70">
        <f t="shared" si="6"/>
        <v>-6.533480389699367</v>
      </c>
    </row>
    <row r="24" spans="1:12" s="19" customFormat="1" ht="15.75">
      <c r="A24" s="92" t="s">
        <v>20</v>
      </c>
      <c r="B24" s="55">
        <v>386.926</v>
      </c>
      <c r="C24" s="29">
        <f>SUM(C25:C34)-C28</f>
        <v>339.749</v>
      </c>
      <c r="D24" s="52">
        <f t="shared" si="1"/>
        <v>87.80722928932148</v>
      </c>
      <c r="E24" s="41">
        <v>355.56399999999996</v>
      </c>
      <c r="F24" s="43">
        <f t="shared" si="0"/>
        <v>-15.81499999999994</v>
      </c>
      <c r="G24" s="29">
        <f>SUM(G25:G34)-G28</f>
        <v>965.0999999999999</v>
      </c>
      <c r="H24" s="112">
        <v>1200.972</v>
      </c>
      <c r="I24" s="44">
        <f t="shared" si="2"/>
        <v>-235.87200000000007</v>
      </c>
      <c r="J24" s="32">
        <f t="shared" si="3"/>
        <v>28.4062646247671</v>
      </c>
      <c r="K24" s="52">
        <f t="shared" si="5"/>
        <v>33.77653530728645</v>
      </c>
      <c r="L24" s="71">
        <f t="shared" si="6"/>
        <v>-5.370270682519351</v>
      </c>
    </row>
    <row r="25" spans="1:12" s="3" customFormat="1" ht="15.75" hidden="1">
      <c r="A25" s="134" t="s">
        <v>61</v>
      </c>
      <c r="B25" s="58">
        <v>0.134</v>
      </c>
      <c r="C25" s="30"/>
      <c r="D25" s="57">
        <f t="shared" si="1"/>
        <v>0</v>
      </c>
      <c r="E25" s="47"/>
      <c r="F25" s="43">
        <f t="shared" si="0"/>
        <v>0</v>
      </c>
      <c r="G25" s="30"/>
      <c r="H25" s="113"/>
      <c r="I25" s="44">
        <f t="shared" si="2"/>
        <v>0</v>
      </c>
      <c r="J25" s="32">
        <f t="shared" si="3"/>
      </c>
      <c r="K25" s="57">
        <f t="shared" si="5"/>
      </c>
      <c r="L25" s="70" t="e">
        <f t="shared" si="6"/>
        <v>#VALUE!</v>
      </c>
    </row>
    <row r="26" spans="1:12" s="3" customFormat="1" ht="15.75" hidden="1">
      <c r="A26" s="134" t="s">
        <v>21</v>
      </c>
      <c r="B26" s="58">
        <v>0.008</v>
      </c>
      <c r="C26" s="30"/>
      <c r="D26" s="57">
        <f t="shared" si="1"/>
        <v>0</v>
      </c>
      <c r="E26" s="47"/>
      <c r="F26" s="43">
        <f t="shared" si="0"/>
        <v>0</v>
      </c>
      <c r="G26" s="30"/>
      <c r="H26" s="113"/>
      <c r="I26" s="44">
        <f t="shared" si="2"/>
        <v>0</v>
      </c>
      <c r="J26" s="32">
        <f t="shared" si="3"/>
      </c>
      <c r="K26" s="57">
        <f t="shared" si="5"/>
      </c>
      <c r="L26" s="70" t="e">
        <f t="shared" si="6"/>
        <v>#VALUE!</v>
      </c>
    </row>
    <row r="27" spans="1:12" s="3" customFormat="1" ht="15">
      <c r="A27" s="134" t="s">
        <v>22</v>
      </c>
      <c r="B27" s="58">
        <v>3.049</v>
      </c>
      <c r="C27" s="30">
        <v>3.049</v>
      </c>
      <c r="D27" s="57">
        <f t="shared" si="1"/>
        <v>100</v>
      </c>
      <c r="E27" s="47">
        <v>3.2</v>
      </c>
      <c r="F27" s="85">
        <f t="shared" si="0"/>
        <v>-0.15100000000000025</v>
      </c>
      <c r="G27" s="33">
        <v>5.6</v>
      </c>
      <c r="H27" s="115">
        <v>5.952000000000001</v>
      </c>
      <c r="I27" s="70">
        <f t="shared" si="2"/>
        <v>-0.3520000000000012</v>
      </c>
      <c r="J27" s="33">
        <f t="shared" si="3"/>
        <v>18.366677599212856</v>
      </c>
      <c r="K27" s="57">
        <f t="shared" si="5"/>
        <v>18.6</v>
      </c>
      <c r="L27" s="70">
        <f t="shared" si="6"/>
        <v>-0.23332240078714506</v>
      </c>
    </row>
    <row r="28" spans="1:12" s="3" customFormat="1" ht="15.75" hidden="1">
      <c r="A28" s="134" t="s">
        <v>62</v>
      </c>
      <c r="B28" s="58"/>
      <c r="C28" s="30"/>
      <c r="D28" s="57" t="e">
        <f t="shared" si="1"/>
        <v>#DIV/0!</v>
      </c>
      <c r="E28" s="47"/>
      <c r="F28" s="43">
        <f t="shared" si="0"/>
        <v>0</v>
      </c>
      <c r="G28" s="30"/>
      <c r="H28" s="113"/>
      <c r="I28" s="44">
        <f t="shared" si="2"/>
        <v>0</v>
      </c>
      <c r="J28" s="32">
        <f t="shared" si="3"/>
      </c>
      <c r="K28" s="57">
        <f t="shared" si="5"/>
      </c>
      <c r="L28" s="70" t="e">
        <f t="shared" si="6"/>
        <v>#VALUE!</v>
      </c>
    </row>
    <row r="29" spans="1:12" s="3" customFormat="1" ht="15">
      <c r="A29" s="134" t="s">
        <v>23</v>
      </c>
      <c r="B29" s="58">
        <v>127.617</v>
      </c>
      <c r="C29" s="30">
        <v>111.8</v>
      </c>
      <c r="D29" s="57">
        <f t="shared" si="1"/>
        <v>87.60588322872344</v>
      </c>
      <c r="E29" s="66">
        <v>124.1</v>
      </c>
      <c r="F29" s="85">
        <f t="shared" si="0"/>
        <v>-12.299999999999997</v>
      </c>
      <c r="G29" s="33">
        <v>222</v>
      </c>
      <c r="H29" s="115">
        <v>273.02</v>
      </c>
      <c r="I29" s="70">
        <f t="shared" si="2"/>
        <v>-51.01999999999998</v>
      </c>
      <c r="J29" s="33">
        <f t="shared" si="3"/>
        <v>19.856887298747765</v>
      </c>
      <c r="K29" s="57">
        <f t="shared" si="5"/>
        <v>21.999999999999996</v>
      </c>
      <c r="L29" s="70">
        <f t="shared" si="6"/>
        <v>-2.1431127012522317</v>
      </c>
    </row>
    <row r="30" spans="1:12" s="3" customFormat="1" ht="15">
      <c r="A30" s="134" t="s">
        <v>24</v>
      </c>
      <c r="B30" s="58">
        <v>134.212</v>
      </c>
      <c r="C30" s="30">
        <v>119.1</v>
      </c>
      <c r="D30" s="57">
        <f t="shared" si="1"/>
        <v>88.74020206836944</v>
      </c>
      <c r="E30" s="66">
        <v>128.5</v>
      </c>
      <c r="F30" s="85">
        <f t="shared" si="0"/>
        <v>-9.400000000000006</v>
      </c>
      <c r="G30" s="33">
        <v>435.9</v>
      </c>
      <c r="H30" s="115">
        <v>593.2</v>
      </c>
      <c r="I30" s="70">
        <f t="shared" si="2"/>
        <v>-157.30000000000007</v>
      </c>
      <c r="J30" s="33">
        <f t="shared" si="3"/>
        <v>36.59949622166246</v>
      </c>
      <c r="K30" s="57">
        <f t="shared" si="5"/>
        <v>46.163424124513625</v>
      </c>
      <c r="L30" s="70">
        <f t="shared" si="6"/>
        <v>-9.563927902851162</v>
      </c>
    </row>
    <row r="31" spans="1:12" s="3" customFormat="1" ht="15">
      <c r="A31" s="134" t="s">
        <v>25</v>
      </c>
      <c r="B31" s="58">
        <v>46.912</v>
      </c>
      <c r="C31" s="30">
        <v>42</v>
      </c>
      <c r="D31" s="57">
        <f t="shared" si="1"/>
        <v>89.5293315143247</v>
      </c>
      <c r="E31" s="47">
        <v>41.864</v>
      </c>
      <c r="F31" s="85">
        <f t="shared" si="0"/>
        <v>0.13600000000000279</v>
      </c>
      <c r="G31" s="30">
        <v>116.8</v>
      </c>
      <c r="H31" s="113">
        <v>150.6</v>
      </c>
      <c r="I31" s="70">
        <f t="shared" si="2"/>
        <v>-33.8</v>
      </c>
      <c r="J31" s="33">
        <f t="shared" si="3"/>
        <v>27.80952380952381</v>
      </c>
      <c r="K31" s="57">
        <f t="shared" si="5"/>
        <v>35.973628893560104</v>
      </c>
      <c r="L31" s="70">
        <f t="shared" si="6"/>
        <v>-8.164105084036294</v>
      </c>
    </row>
    <row r="32" spans="1:12" s="3" customFormat="1" ht="15.75" hidden="1">
      <c r="A32" s="134" t="s">
        <v>26</v>
      </c>
      <c r="B32" s="58"/>
      <c r="C32" s="30"/>
      <c r="D32" s="57" t="e">
        <f t="shared" si="1"/>
        <v>#DIV/0!</v>
      </c>
      <c r="E32" s="47"/>
      <c r="F32" s="43">
        <f t="shared" si="0"/>
        <v>0</v>
      </c>
      <c r="G32" s="30"/>
      <c r="H32" s="113"/>
      <c r="I32" s="44">
        <f t="shared" si="2"/>
        <v>0</v>
      </c>
      <c r="J32" s="32">
        <f t="shared" si="3"/>
      </c>
      <c r="K32" s="57">
        <f t="shared" si="5"/>
      </c>
      <c r="L32" s="70" t="e">
        <f t="shared" si="6"/>
        <v>#VALUE!</v>
      </c>
    </row>
    <row r="33" spans="1:12" s="3" customFormat="1" ht="15">
      <c r="A33" s="134" t="s">
        <v>27</v>
      </c>
      <c r="B33" s="58">
        <v>26.64</v>
      </c>
      <c r="C33" s="30">
        <v>19.8</v>
      </c>
      <c r="D33" s="57">
        <f t="shared" si="1"/>
        <v>74.32432432432432</v>
      </c>
      <c r="E33" s="47">
        <v>15.5</v>
      </c>
      <c r="F33" s="85">
        <f t="shared" si="0"/>
        <v>4.300000000000001</v>
      </c>
      <c r="G33" s="33">
        <v>54</v>
      </c>
      <c r="H33" s="115">
        <v>52.4</v>
      </c>
      <c r="I33" s="70">
        <f t="shared" si="2"/>
        <v>1.6000000000000014</v>
      </c>
      <c r="J33" s="33">
        <f t="shared" si="3"/>
        <v>27.27272727272727</v>
      </c>
      <c r="K33" s="57">
        <f t="shared" si="5"/>
        <v>33.806451612903224</v>
      </c>
      <c r="L33" s="70">
        <f t="shared" si="6"/>
        <v>-6.533724340175954</v>
      </c>
    </row>
    <row r="34" spans="1:12" s="3" customFormat="1" ht="15">
      <c r="A34" s="134" t="s">
        <v>28</v>
      </c>
      <c r="B34" s="58">
        <v>48.354</v>
      </c>
      <c r="C34" s="30">
        <v>44</v>
      </c>
      <c r="D34" s="57">
        <f t="shared" si="1"/>
        <v>90.99557430615874</v>
      </c>
      <c r="E34" s="47">
        <v>42.4</v>
      </c>
      <c r="F34" s="85">
        <f t="shared" si="0"/>
        <v>1.6000000000000014</v>
      </c>
      <c r="G34" s="33">
        <v>130.8</v>
      </c>
      <c r="H34" s="115">
        <v>125.8</v>
      </c>
      <c r="I34" s="70">
        <f t="shared" si="2"/>
        <v>5.000000000000014</v>
      </c>
      <c r="J34" s="33">
        <f t="shared" si="3"/>
        <v>29.72727272727273</v>
      </c>
      <c r="K34" s="57">
        <f t="shared" si="5"/>
        <v>29.669811320754715</v>
      </c>
      <c r="L34" s="70">
        <f t="shared" si="6"/>
        <v>0.05746140651801568</v>
      </c>
    </row>
    <row r="35" spans="1:12" s="19" customFormat="1" ht="15.75">
      <c r="A35" s="92" t="s">
        <v>94</v>
      </c>
      <c r="B35" s="29">
        <v>8525.65</v>
      </c>
      <c r="C35" s="29">
        <f>SUM(C36:C42)</f>
        <v>8443.4</v>
      </c>
      <c r="D35" s="42">
        <f aca="true" t="shared" si="7" ref="D35:D99">C35/B35*100</f>
        <v>99.03526417340613</v>
      </c>
      <c r="E35" s="29">
        <f>SUM(E36:E42)</f>
        <v>8140.263000000001</v>
      </c>
      <c r="F35" s="43">
        <f t="shared" si="0"/>
        <v>303.1369999999988</v>
      </c>
      <c r="G35" s="29">
        <f>SUM(G36:G42)</f>
        <v>33665.1</v>
      </c>
      <c r="H35" s="29">
        <f>SUM(H36:H42)</f>
        <v>28971.182</v>
      </c>
      <c r="I35" s="44">
        <f>G35-H35</f>
        <v>4693.917999999998</v>
      </c>
      <c r="J35" s="32">
        <f aca="true" t="shared" si="8" ref="J35:J99">G35/C35*10</f>
        <v>39.8714972641353</v>
      </c>
      <c r="K35" s="52">
        <f t="shared" si="5"/>
        <v>35.58998278065462</v>
      </c>
      <c r="L35" s="44">
        <f>J35-K35</f>
        <v>4.281514483480677</v>
      </c>
    </row>
    <row r="36" spans="1:12" s="25" customFormat="1" ht="15">
      <c r="A36" s="134" t="s">
        <v>63</v>
      </c>
      <c r="B36" s="58">
        <v>149.971</v>
      </c>
      <c r="C36" s="30">
        <v>150</v>
      </c>
      <c r="D36" s="46">
        <f t="shared" si="7"/>
        <v>100.01933707183387</v>
      </c>
      <c r="E36" s="47">
        <v>143.205</v>
      </c>
      <c r="F36" s="48">
        <f t="shared" si="0"/>
        <v>6.7949999999999875</v>
      </c>
      <c r="G36" s="30">
        <v>726.3</v>
      </c>
      <c r="H36" s="113">
        <v>677.482</v>
      </c>
      <c r="I36" s="50">
        <f t="shared" si="2"/>
        <v>48.817999999999984</v>
      </c>
      <c r="J36" s="30">
        <f t="shared" si="8"/>
        <v>48.419999999999995</v>
      </c>
      <c r="K36" s="57">
        <f t="shared" si="5"/>
        <v>47.308543696099996</v>
      </c>
      <c r="L36" s="50">
        <f aca="true" t="shared" si="9" ref="L36:L99">J36-K36</f>
        <v>1.111456303899999</v>
      </c>
    </row>
    <row r="37" spans="1:12" s="3" customFormat="1" ht="15">
      <c r="A37" s="134" t="s">
        <v>67</v>
      </c>
      <c r="B37" s="58">
        <v>201.781</v>
      </c>
      <c r="C37" s="30">
        <v>195.6</v>
      </c>
      <c r="D37" s="46">
        <f>C37/B37*100</f>
        <v>96.9367779919814</v>
      </c>
      <c r="E37" s="46">
        <v>154.1</v>
      </c>
      <c r="F37" s="48">
        <f>C37-E37</f>
        <v>41.5</v>
      </c>
      <c r="G37" s="30">
        <v>515.7</v>
      </c>
      <c r="H37" s="113">
        <v>353.8</v>
      </c>
      <c r="I37" s="50">
        <f>G37-H37</f>
        <v>161.90000000000003</v>
      </c>
      <c r="J37" s="30">
        <f>G37/C37*10</f>
        <v>26.36503067484663</v>
      </c>
      <c r="K37" s="57">
        <f>IF(E37&gt;0,H37/E37*10,"")</f>
        <v>22.959117456197276</v>
      </c>
      <c r="L37" s="50">
        <f>J37-K37</f>
        <v>3.405913218649353</v>
      </c>
    </row>
    <row r="38" spans="1:12" s="6" customFormat="1" ht="15">
      <c r="A38" s="158" t="s">
        <v>102</v>
      </c>
      <c r="B38" s="164">
        <v>507</v>
      </c>
      <c r="C38" s="163">
        <f>497.5+8.2</f>
        <v>505.7</v>
      </c>
      <c r="D38" s="147">
        <f>C38/B38*100</f>
        <v>99.74358974358975</v>
      </c>
      <c r="E38" s="147">
        <v>495</v>
      </c>
      <c r="F38" s="161">
        <f>C38-E38</f>
        <v>10.699999999999989</v>
      </c>
      <c r="G38" s="163">
        <f>1451.1+13</f>
        <v>1464.1</v>
      </c>
      <c r="H38" s="147">
        <v>1429.8</v>
      </c>
      <c r="I38" s="164">
        <f t="shared" si="2"/>
        <v>34.299999999999955</v>
      </c>
      <c r="J38" s="163">
        <f>G38/C38*10</f>
        <v>28.951947795135453</v>
      </c>
      <c r="K38" s="57">
        <f>IF(E38&gt;0,H38/E38*10,"")</f>
        <v>28.884848484848483</v>
      </c>
      <c r="L38" s="148">
        <f>J38-K38</f>
        <v>0.06709931028697014</v>
      </c>
    </row>
    <row r="39" spans="1:13" s="3" customFormat="1" ht="15">
      <c r="A39" s="134" t="s">
        <v>30</v>
      </c>
      <c r="B39" s="58">
        <v>2470.727</v>
      </c>
      <c r="C39" s="30">
        <v>2440.7</v>
      </c>
      <c r="D39" s="46">
        <f t="shared" si="7"/>
        <v>98.78468968850059</v>
      </c>
      <c r="E39" s="47">
        <v>2395.1</v>
      </c>
      <c r="F39" s="48">
        <f t="shared" si="0"/>
        <v>45.59999999999991</v>
      </c>
      <c r="G39" s="30">
        <v>14697.2</v>
      </c>
      <c r="H39" s="113">
        <v>13999.7</v>
      </c>
      <c r="I39" s="50">
        <f aca="true" t="shared" si="10" ref="I39:I70">G39-H39</f>
        <v>697.5</v>
      </c>
      <c r="J39" s="30">
        <f t="shared" si="8"/>
        <v>60.217150817388465</v>
      </c>
      <c r="K39" s="57">
        <f t="shared" si="5"/>
        <v>58.45142165254061</v>
      </c>
      <c r="L39" s="50">
        <f t="shared" si="9"/>
        <v>1.7657291648478548</v>
      </c>
      <c r="M39" s="242"/>
    </row>
    <row r="40" spans="1:12" s="3" customFormat="1" ht="15">
      <c r="A40" s="134" t="s">
        <v>31</v>
      </c>
      <c r="B40" s="58">
        <v>10.325</v>
      </c>
      <c r="C40" s="30">
        <v>9.9</v>
      </c>
      <c r="D40" s="46">
        <f t="shared" si="7"/>
        <v>95.88377723970946</v>
      </c>
      <c r="E40" s="47">
        <v>7.8</v>
      </c>
      <c r="F40" s="85">
        <f t="shared" si="0"/>
        <v>2.1000000000000005</v>
      </c>
      <c r="G40" s="30">
        <v>28.3</v>
      </c>
      <c r="H40" s="113">
        <v>23.9</v>
      </c>
      <c r="I40" s="70">
        <f>G40-H40</f>
        <v>4.400000000000002</v>
      </c>
      <c r="J40" s="30">
        <f t="shared" si="8"/>
        <v>28.585858585858585</v>
      </c>
      <c r="K40" s="57">
        <f t="shared" si="5"/>
        <v>30.64102564102564</v>
      </c>
      <c r="L40" s="70">
        <f t="shared" si="9"/>
        <v>-2.055167055167054</v>
      </c>
    </row>
    <row r="41" spans="1:12" s="3" customFormat="1" ht="15">
      <c r="A41" s="134" t="s">
        <v>32</v>
      </c>
      <c r="B41" s="58">
        <v>1918.985</v>
      </c>
      <c r="C41" s="30">
        <v>1890.8</v>
      </c>
      <c r="D41" s="46">
        <f t="shared" si="7"/>
        <v>98.53125480397189</v>
      </c>
      <c r="E41" s="47">
        <v>1684.958</v>
      </c>
      <c r="F41" s="85">
        <f t="shared" si="0"/>
        <v>205.84199999999987</v>
      </c>
      <c r="G41" s="33">
        <v>4615.9</v>
      </c>
      <c r="H41" s="115">
        <v>2946.9</v>
      </c>
      <c r="I41" s="70">
        <f t="shared" si="10"/>
        <v>1668.9999999999995</v>
      </c>
      <c r="J41" s="33">
        <f t="shared" si="8"/>
        <v>24.412418024116775</v>
      </c>
      <c r="K41" s="57">
        <f t="shared" si="5"/>
        <v>17.489456710493673</v>
      </c>
      <c r="L41" s="70">
        <f t="shared" si="9"/>
        <v>6.922961313623102</v>
      </c>
    </row>
    <row r="42" spans="1:12" s="325" customFormat="1" ht="15">
      <c r="A42" s="320" t="s">
        <v>33</v>
      </c>
      <c r="B42" s="321">
        <v>3266.861</v>
      </c>
      <c r="C42" s="322">
        <v>3250.7</v>
      </c>
      <c r="D42" s="326">
        <f t="shared" si="7"/>
        <v>99.50530493951227</v>
      </c>
      <c r="E42" s="327">
        <v>3260.1</v>
      </c>
      <c r="F42" s="329">
        <f t="shared" si="0"/>
        <v>-9.400000000000091</v>
      </c>
      <c r="G42" s="322">
        <v>11617.6</v>
      </c>
      <c r="H42" s="324">
        <v>9539.6</v>
      </c>
      <c r="I42" s="330">
        <f t="shared" si="10"/>
        <v>2078</v>
      </c>
      <c r="J42" s="322">
        <f t="shared" si="8"/>
        <v>35.73876395853201</v>
      </c>
      <c r="K42" s="323">
        <f t="shared" si="5"/>
        <v>29.26167908959848</v>
      </c>
      <c r="L42" s="330">
        <f t="shared" si="9"/>
        <v>6.477084868933531</v>
      </c>
    </row>
    <row r="43" spans="1:12" s="19" customFormat="1" ht="15.75">
      <c r="A43" s="92" t="s">
        <v>99</v>
      </c>
      <c r="B43" s="55">
        <v>3135.001</v>
      </c>
      <c r="C43" s="31">
        <f>SUM(C44:C50)</f>
        <v>3050.538</v>
      </c>
      <c r="D43" s="52">
        <f t="shared" si="7"/>
        <v>97.30580628203946</v>
      </c>
      <c r="E43" s="67">
        <v>2940.688</v>
      </c>
      <c r="F43" s="43">
        <f t="shared" si="0"/>
        <v>109.84999999999991</v>
      </c>
      <c r="G43" s="31">
        <f>SUM(G44:G50)</f>
        <v>13350.848999999998</v>
      </c>
      <c r="H43" s="51">
        <v>11469.800000000001</v>
      </c>
      <c r="I43" s="44">
        <f>G43-H43</f>
        <v>1881.0489999999972</v>
      </c>
      <c r="J43" s="32">
        <f t="shared" si="8"/>
        <v>43.765555452841426</v>
      </c>
      <c r="K43" s="52">
        <f t="shared" si="5"/>
        <v>39.00379775073044</v>
      </c>
      <c r="L43" s="71">
        <f t="shared" si="9"/>
        <v>4.761757702110984</v>
      </c>
    </row>
    <row r="44" spans="1:12" s="3" customFormat="1" ht="15">
      <c r="A44" s="134" t="s">
        <v>64</v>
      </c>
      <c r="B44" s="58">
        <v>136.656</v>
      </c>
      <c r="C44" s="30">
        <v>134.6</v>
      </c>
      <c r="D44" s="46">
        <f t="shared" si="7"/>
        <v>98.49549233110876</v>
      </c>
      <c r="E44" s="47">
        <v>129.12800000000001</v>
      </c>
      <c r="F44" s="48">
        <f t="shared" si="0"/>
        <v>5.47199999999998</v>
      </c>
      <c r="G44" s="30">
        <v>404</v>
      </c>
      <c r="H44" s="113">
        <v>364.1</v>
      </c>
      <c r="I44" s="50">
        <f t="shared" si="10"/>
        <v>39.89999999999998</v>
      </c>
      <c r="J44" s="30">
        <f t="shared" si="8"/>
        <v>30.0148588410104</v>
      </c>
      <c r="K44" s="57">
        <f t="shared" si="5"/>
        <v>28.196827953658385</v>
      </c>
      <c r="L44" s="70">
        <f t="shared" si="9"/>
        <v>1.8180308873520161</v>
      </c>
    </row>
    <row r="45" spans="1:12" s="3" customFormat="1" ht="15">
      <c r="A45" s="134" t="s">
        <v>65</v>
      </c>
      <c r="B45" s="58">
        <v>44.668</v>
      </c>
      <c r="C45" s="30">
        <v>27</v>
      </c>
      <c r="D45" s="46">
        <f t="shared" si="7"/>
        <v>60.445956837109335</v>
      </c>
      <c r="E45" s="47">
        <v>38.4</v>
      </c>
      <c r="F45" s="48">
        <f t="shared" si="0"/>
        <v>-11.399999999999999</v>
      </c>
      <c r="G45" s="30">
        <v>81.1</v>
      </c>
      <c r="H45" s="113">
        <v>82.4</v>
      </c>
      <c r="I45" s="50">
        <f t="shared" si="10"/>
        <v>-1.3000000000000114</v>
      </c>
      <c r="J45" s="30">
        <f>G45/C45*10</f>
        <v>30.037037037037035</v>
      </c>
      <c r="K45" s="57">
        <f t="shared" si="5"/>
        <v>21.458333333333336</v>
      </c>
      <c r="L45" s="70">
        <f t="shared" si="9"/>
        <v>8.578703703703699</v>
      </c>
    </row>
    <row r="46" spans="1:12" s="3" customFormat="1" ht="15">
      <c r="A46" s="134" t="s">
        <v>66</v>
      </c>
      <c r="B46" s="58">
        <v>208.259</v>
      </c>
      <c r="C46" s="30">
        <v>171.3</v>
      </c>
      <c r="D46" s="46">
        <f t="shared" si="7"/>
        <v>82.25334799456448</v>
      </c>
      <c r="E46" s="47">
        <v>181.7</v>
      </c>
      <c r="F46" s="48">
        <f t="shared" si="0"/>
        <v>-10.399999999999977</v>
      </c>
      <c r="G46" s="30">
        <v>885</v>
      </c>
      <c r="H46" s="113">
        <v>817.7</v>
      </c>
      <c r="I46" s="50">
        <f>G46-H46</f>
        <v>67.29999999999995</v>
      </c>
      <c r="J46" s="30">
        <f t="shared" si="8"/>
        <v>51.66374781085814</v>
      </c>
      <c r="K46" s="57">
        <f t="shared" si="5"/>
        <v>45.002751788662636</v>
      </c>
      <c r="L46" s="70">
        <f t="shared" si="9"/>
        <v>6.660996022195505</v>
      </c>
    </row>
    <row r="47" spans="1:12" s="3" customFormat="1" ht="15">
      <c r="A47" s="134" t="s">
        <v>29</v>
      </c>
      <c r="B47" s="58">
        <v>94.422</v>
      </c>
      <c r="C47" s="30">
        <v>80.115</v>
      </c>
      <c r="D47" s="46">
        <f t="shared" si="7"/>
        <v>84.84781089152952</v>
      </c>
      <c r="E47" s="47">
        <v>83.7</v>
      </c>
      <c r="F47" s="48">
        <f t="shared" si="0"/>
        <v>-3.585000000000008</v>
      </c>
      <c r="G47" s="30">
        <v>425.621</v>
      </c>
      <c r="H47" s="113">
        <v>423.6</v>
      </c>
      <c r="I47" s="50">
        <f>G47-H47</f>
        <v>2.020999999999958</v>
      </c>
      <c r="J47" s="30">
        <f>G47/C47*10</f>
        <v>53.12625600698995</v>
      </c>
      <c r="K47" s="57">
        <f t="shared" si="5"/>
        <v>50.60931899641577</v>
      </c>
      <c r="L47" s="70">
        <f t="shared" si="9"/>
        <v>2.516937010574175</v>
      </c>
    </row>
    <row r="48" spans="1:12" s="3" customFormat="1" ht="15">
      <c r="A48" s="134" t="s">
        <v>68</v>
      </c>
      <c r="B48" s="58">
        <v>126.804</v>
      </c>
      <c r="C48" s="30">
        <v>126.8</v>
      </c>
      <c r="D48" s="46">
        <f t="shared" si="7"/>
        <v>99.99684552537774</v>
      </c>
      <c r="E48" s="47">
        <v>117.3</v>
      </c>
      <c r="F48" s="48">
        <f t="shared" si="0"/>
        <v>9.5</v>
      </c>
      <c r="G48" s="30">
        <v>697.3</v>
      </c>
      <c r="H48" s="113">
        <v>541.3</v>
      </c>
      <c r="I48" s="50">
        <f>G48-H48</f>
        <v>156</v>
      </c>
      <c r="J48" s="30">
        <f t="shared" si="8"/>
        <v>54.99211356466876</v>
      </c>
      <c r="K48" s="57">
        <f t="shared" si="5"/>
        <v>46.1466325660699</v>
      </c>
      <c r="L48" s="70">
        <f t="shared" si="9"/>
        <v>8.845480998598866</v>
      </c>
    </row>
    <row r="49" spans="1:12" s="3" customFormat="1" ht="15">
      <c r="A49" s="134" t="s">
        <v>69</v>
      </c>
      <c r="B49" s="58">
        <v>138.196</v>
      </c>
      <c r="C49" s="30">
        <v>124.723</v>
      </c>
      <c r="D49" s="46">
        <f t="shared" si="7"/>
        <v>90.25080320703928</v>
      </c>
      <c r="E49" s="47">
        <v>104.96</v>
      </c>
      <c r="F49" s="48">
        <f t="shared" si="0"/>
        <v>19.763000000000005</v>
      </c>
      <c r="G49" s="30">
        <v>337.428</v>
      </c>
      <c r="H49" s="113">
        <v>232.1</v>
      </c>
      <c r="I49" s="50">
        <f>G49-H49</f>
        <v>105.328</v>
      </c>
      <c r="J49" s="30">
        <f t="shared" si="8"/>
        <v>27.054192089670714</v>
      </c>
      <c r="K49" s="57">
        <f t="shared" si="5"/>
        <v>22.113185975609756</v>
      </c>
      <c r="L49" s="70">
        <f t="shared" si="9"/>
        <v>4.941006114060958</v>
      </c>
    </row>
    <row r="50" spans="1:12" s="3" customFormat="1" ht="15">
      <c r="A50" s="134" t="s">
        <v>96</v>
      </c>
      <c r="B50" s="58">
        <v>2385.996</v>
      </c>
      <c r="C50" s="30">
        <v>2386</v>
      </c>
      <c r="D50" s="46">
        <f t="shared" si="7"/>
        <v>100.00016764487452</v>
      </c>
      <c r="E50" s="47">
        <v>2285.5</v>
      </c>
      <c r="F50" s="48">
        <f t="shared" si="0"/>
        <v>100.5</v>
      </c>
      <c r="G50" s="30">
        <v>10520.4</v>
      </c>
      <c r="H50" s="113">
        <v>9008.6</v>
      </c>
      <c r="I50" s="50">
        <f>G50-H50</f>
        <v>1511.7999999999993</v>
      </c>
      <c r="J50" s="30">
        <f t="shared" si="8"/>
        <v>44.09220452640402</v>
      </c>
      <c r="K50" s="57">
        <f t="shared" si="5"/>
        <v>39.416320280026255</v>
      </c>
      <c r="L50" s="70">
        <f t="shared" si="9"/>
        <v>4.675884246377763</v>
      </c>
    </row>
    <row r="51" spans="1:12" s="19" customFormat="1" ht="15.75">
      <c r="A51" s="135" t="s">
        <v>34</v>
      </c>
      <c r="B51" s="55">
        <v>13112.758</v>
      </c>
      <c r="C51" s="32">
        <f>SUM(C52:C66)-C63</f>
        <v>12627.599999999999</v>
      </c>
      <c r="D51" s="42">
        <f t="shared" si="7"/>
        <v>96.30010711705347</v>
      </c>
      <c r="E51" s="45">
        <v>11392.660999999998</v>
      </c>
      <c r="F51" s="43">
        <f t="shared" si="0"/>
        <v>1234.9390000000003</v>
      </c>
      <c r="G51" s="32">
        <f>SUM(G52:G66)-G63</f>
        <v>25820.700000000004</v>
      </c>
      <c r="H51" s="112">
        <v>20103.800000000003</v>
      </c>
      <c r="I51" s="54">
        <f>SUM(I52:I66)-I63</f>
        <v>5716.9</v>
      </c>
      <c r="J51" s="29">
        <f t="shared" si="8"/>
        <v>20.447828565998293</v>
      </c>
      <c r="K51" s="52">
        <f t="shared" si="5"/>
        <v>17.646272455574696</v>
      </c>
      <c r="L51" s="55">
        <f t="shared" si="9"/>
        <v>2.801556110423597</v>
      </c>
    </row>
    <row r="52" spans="1:12" s="25" customFormat="1" ht="15">
      <c r="A52" s="136" t="s">
        <v>70</v>
      </c>
      <c r="B52" s="58">
        <v>1820.622</v>
      </c>
      <c r="C52" s="33">
        <v>1770.3</v>
      </c>
      <c r="D52" s="46">
        <f t="shared" si="7"/>
        <v>97.23599956498383</v>
      </c>
      <c r="E52" s="66">
        <v>1741</v>
      </c>
      <c r="F52" s="85">
        <f t="shared" si="0"/>
        <v>29.299999999999955</v>
      </c>
      <c r="G52" s="33">
        <v>3363</v>
      </c>
      <c r="H52" s="115">
        <v>3193</v>
      </c>
      <c r="I52" s="117">
        <f t="shared" si="10"/>
        <v>170</v>
      </c>
      <c r="J52" s="33">
        <f t="shared" si="8"/>
        <v>18.996780206744617</v>
      </c>
      <c r="K52" s="57">
        <f t="shared" si="5"/>
        <v>18.340034462952325</v>
      </c>
      <c r="L52" s="117">
        <f t="shared" si="9"/>
        <v>0.6567457437922926</v>
      </c>
    </row>
    <row r="53" spans="1:12" s="3" customFormat="1" ht="15">
      <c r="A53" s="136" t="s">
        <v>71</v>
      </c>
      <c r="B53" s="58">
        <v>141.924</v>
      </c>
      <c r="C53" s="33">
        <v>134.4</v>
      </c>
      <c r="D53" s="46">
        <f t="shared" si="7"/>
        <v>94.69857106620445</v>
      </c>
      <c r="E53" s="66">
        <v>134.6</v>
      </c>
      <c r="F53" s="85">
        <f t="shared" si="0"/>
        <v>-0.19999999999998863</v>
      </c>
      <c r="G53" s="33">
        <v>235.1</v>
      </c>
      <c r="H53" s="115">
        <v>252</v>
      </c>
      <c r="I53" s="117">
        <f t="shared" si="10"/>
        <v>-16.900000000000006</v>
      </c>
      <c r="J53" s="33">
        <f t="shared" si="8"/>
        <v>17.492559523809522</v>
      </c>
      <c r="K53" s="57">
        <f t="shared" si="5"/>
        <v>18.7221396731055</v>
      </c>
      <c r="L53" s="117">
        <f t="shared" si="9"/>
        <v>-1.2295801492959768</v>
      </c>
    </row>
    <row r="54" spans="1:12" s="3" customFormat="1" ht="15">
      <c r="A54" s="136" t="s">
        <v>72</v>
      </c>
      <c r="B54" s="58">
        <v>443.874</v>
      </c>
      <c r="C54" s="33">
        <v>443.9</v>
      </c>
      <c r="D54" s="46">
        <f t="shared" si="7"/>
        <v>100.0058575181245</v>
      </c>
      <c r="E54" s="66">
        <v>443.7</v>
      </c>
      <c r="F54" s="85">
        <f t="shared" si="0"/>
        <v>0.19999999999998863</v>
      </c>
      <c r="G54" s="33">
        <v>1305</v>
      </c>
      <c r="H54" s="115">
        <v>1150</v>
      </c>
      <c r="I54" s="117">
        <f t="shared" si="10"/>
        <v>155</v>
      </c>
      <c r="J54" s="33">
        <f t="shared" si="8"/>
        <v>29.398513178643842</v>
      </c>
      <c r="K54" s="57">
        <f t="shared" si="5"/>
        <v>25.918413342348433</v>
      </c>
      <c r="L54" s="117">
        <f t="shared" si="9"/>
        <v>3.480099836295409</v>
      </c>
    </row>
    <row r="55" spans="1:12" s="3" customFormat="1" ht="15">
      <c r="A55" s="136" t="s">
        <v>73</v>
      </c>
      <c r="B55" s="58">
        <v>1587.853</v>
      </c>
      <c r="C55" s="33">
        <v>1586.1</v>
      </c>
      <c r="D55" s="46">
        <f t="shared" si="7"/>
        <v>99.88959935208108</v>
      </c>
      <c r="E55" s="66">
        <v>1601.6</v>
      </c>
      <c r="F55" s="85">
        <f t="shared" si="0"/>
        <v>-15.5</v>
      </c>
      <c r="G55" s="33">
        <v>4336.1</v>
      </c>
      <c r="H55" s="115">
        <v>3534.7</v>
      </c>
      <c r="I55" s="117">
        <f t="shared" si="10"/>
        <v>801.4000000000005</v>
      </c>
      <c r="J55" s="33">
        <f t="shared" si="8"/>
        <v>27.338124960595174</v>
      </c>
      <c r="K55" s="57">
        <f t="shared" si="5"/>
        <v>22.0698051948052</v>
      </c>
      <c r="L55" s="117">
        <f t="shared" si="9"/>
        <v>5.268319765789975</v>
      </c>
    </row>
    <row r="56" spans="1:12" s="3" customFormat="1" ht="15">
      <c r="A56" s="136" t="s">
        <v>74</v>
      </c>
      <c r="B56" s="58">
        <v>399.37</v>
      </c>
      <c r="C56" s="33">
        <v>353.1</v>
      </c>
      <c r="D56" s="46">
        <f t="shared" si="7"/>
        <v>88.41425244760498</v>
      </c>
      <c r="E56" s="66">
        <v>368.9</v>
      </c>
      <c r="F56" s="85">
        <f t="shared" si="0"/>
        <v>-15.799999999999955</v>
      </c>
      <c r="G56" s="33">
        <v>593.4</v>
      </c>
      <c r="H56" s="115">
        <v>595</v>
      </c>
      <c r="I56" s="117">
        <f t="shared" si="10"/>
        <v>-1.6000000000000227</v>
      </c>
      <c r="J56" s="33">
        <f t="shared" si="8"/>
        <v>16.805437553101104</v>
      </c>
      <c r="K56" s="57">
        <f t="shared" si="5"/>
        <v>16.129032258064516</v>
      </c>
      <c r="L56" s="117">
        <f t="shared" si="9"/>
        <v>0.676405295036588</v>
      </c>
    </row>
    <row r="57" spans="1:12" s="3" customFormat="1" ht="15">
      <c r="A57" s="136" t="s">
        <v>35</v>
      </c>
      <c r="B57" s="58">
        <v>292.852</v>
      </c>
      <c r="C57" s="33">
        <v>292.8</v>
      </c>
      <c r="D57" s="46">
        <f t="shared" si="7"/>
        <v>99.98224359061916</v>
      </c>
      <c r="E57" s="66">
        <v>279.1</v>
      </c>
      <c r="F57" s="85">
        <f t="shared" si="0"/>
        <v>13.699999999999989</v>
      </c>
      <c r="G57" s="33">
        <v>656.4</v>
      </c>
      <c r="H57" s="115">
        <v>573.7</v>
      </c>
      <c r="I57" s="117">
        <f t="shared" si="10"/>
        <v>82.69999999999993</v>
      </c>
      <c r="J57" s="33">
        <f t="shared" si="8"/>
        <v>22.41803278688524</v>
      </c>
      <c r="K57" s="57">
        <f t="shared" si="5"/>
        <v>20.555356503045505</v>
      </c>
      <c r="L57" s="117">
        <f t="shared" si="9"/>
        <v>1.8626762838397362</v>
      </c>
    </row>
    <row r="58" spans="1:12" s="3" customFormat="1" ht="15">
      <c r="A58" s="136" t="s">
        <v>36</v>
      </c>
      <c r="B58" s="58">
        <v>319.698</v>
      </c>
      <c r="C58" s="33">
        <v>300.4</v>
      </c>
      <c r="D58" s="46">
        <f t="shared" si="7"/>
        <v>93.96367822132137</v>
      </c>
      <c r="E58" s="66">
        <v>301.4</v>
      </c>
      <c r="F58" s="85">
        <f t="shared" si="0"/>
        <v>-1</v>
      </c>
      <c r="G58" s="33">
        <v>580.4</v>
      </c>
      <c r="H58" s="115">
        <v>675.1</v>
      </c>
      <c r="I58" s="117">
        <f t="shared" si="10"/>
        <v>-94.70000000000005</v>
      </c>
      <c r="J58" s="33">
        <f t="shared" si="8"/>
        <v>19.320905459387486</v>
      </c>
      <c r="K58" s="57">
        <f t="shared" si="5"/>
        <v>22.398805573988056</v>
      </c>
      <c r="L58" s="117">
        <f t="shared" si="9"/>
        <v>-3.0779001146005704</v>
      </c>
    </row>
    <row r="59" spans="1:12" s="3" customFormat="1" ht="15">
      <c r="A59" s="136" t="s">
        <v>75</v>
      </c>
      <c r="B59" s="58">
        <v>594.109</v>
      </c>
      <c r="C59" s="33">
        <v>570.8</v>
      </c>
      <c r="D59" s="46">
        <f t="shared" si="7"/>
        <v>96.07664586801411</v>
      </c>
      <c r="E59" s="66">
        <v>546.4</v>
      </c>
      <c r="F59" s="85">
        <f t="shared" si="0"/>
        <v>24.399999999999977</v>
      </c>
      <c r="G59" s="33">
        <v>1200.3</v>
      </c>
      <c r="H59" s="115">
        <v>1218.3</v>
      </c>
      <c r="I59" s="117">
        <f t="shared" si="10"/>
        <v>-18</v>
      </c>
      <c r="J59" s="33">
        <f t="shared" si="8"/>
        <v>21.028381219341274</v>
      </c>
      <c r="K59" s="57">
        <f t="shared" si="5"/>
        <v>22.29685212298682</v>
      </c>
      <c r="L59" s="117">
        <f t="shared" si="9"/>
        <v>-1.2684709036455466</v>
      </c>
    </row>
    <row r="60" spans="1:12" s="3" customFormat="1" ht="15">
      <c r="A60" s="136" t="s">
        <v>37</v>
      </c>
      <c r="B60" s="58">
        <v>2742.97</v>
      </c>
      <c r="C60" s="33">
        <v>2602.2</v>
      </c>
      <c r="D60" s="46">
        <f t="shared" si="7"/>
        <v>94.86797157825278</v>
      </c>
      <c r="E60" s="66">
        <v>2106.4</v>
      </c>
      <c r="F60" s="85">
        <f t="shared" si="0"/>
        <v>495.7999999999997</v>
      </c>
      <c r="G60" s="33">
        <v>3275.3</v>
      </c>
      <c r="H60" s="115">
        <v>2206.5</v>
      </c>
      <c r="I60" s="117">
        <f t="shared" si="10"/>
        <v>1068.8000000000002</v>
      </c>
      <c r="J60" s="33">
        <f t="shared" si="8"/>
        <v>12.586657443701485</v>
      </c>
      <c r="K60" s="57">
        <f t="shared" si="5"/>
        <v>10.47521838207368</v>
      </c>
      <c r="L60" s="117">
        <f t="shared" si="9"/>
        <v>2.111439061627806</v>
      </c>
    </row>
    <row r="61" spans="1:12" s="3" customFormat="1" ht="15">
      <c r="A61" s="136" t="s">
        <v>38</v>
      </c>
      <c r="B61" s="58">
        <v>717.567</v>
      </c>
      <c r="C61" s="33">
        <v>683.8</v>
      </c>
      <c r="D61" s="46">
        <f t="shared" si="7"/>
        <v>95.29423733254177</v>
      </c>
      <c r="E61" s="66">
        <v>668.5</v>
      </c>
      <c r="F61" s="85">
        <f t="shared" si="0"/>
        <v>15.299999999999955</v>
      </c>
      <c r="G61" s="33">
        <v>2051.2</v>
      </c>
      <c r="H61" s="115">
        <v>1744.3</v>
      </c>
      <c r="I61" s="117">
        <f t="shared" si="10"/>
        <v>306.89999999999986</v>
      </c>
      <c r="J61" s="33">
        <f t="shared" si="8"/>
        <v>29.997075168177826</v>
      </c>
      <c r="K61" s="57">
        <f t="shared" si="5"/>
        <v>26.092744951383693</v>
      </c>
      <c r="L61" s="117">
        <f t="shared" si="9"/>
        <v>3.9043302167941327</v>
      </c>
    </row>
    <row r="62" spans="1:12" s="3" customFormat="1" ht="15">
      <c r="A62" s="136" t="s">
        <v>95</v>
      </c>
      <c r="B62" s="58">
        <v>251.814</v>
      </c>
      <c r="C62" s="33">
        <v>212.8</v>
      </c>
      <c r="D62" s="46">
        <f t="shared" si="7"/>
        <v>84.50681852478418</v>
      </c>
      <c r="E62" s="66">
        <v>210.4</v>
      </c>
      <c r="F62" s="85">
        <f t="shared" si="0"/>
        <v>2.4000000000000057</v>
      </c>
      <c r="G62" s="33">
        <v>272.2</v>
      </c>
      <c r="H62" s="115">
        <v>353.9</v>
      </c>
      <c r="I62" s="117">
        <f t="shared" si="10"/>
        <v>-81.69999999999999</v>
      </c>
      <c r="J62" s="33">
        <f t="shared" si="8"/>
        <v>12.791353383458645</v>
      </c>
      <c r="K62" s="57">
        <f t="shared" si="5"/>
        <v>16.820342205323193</v>
      </c>
      <c r="L62" s="117">
        <f t="shared" si="9"/>
        <v>-4.028988821864548</v>
      </c>
    </row>
    <row r="63" spans="1:12" s="3" customFormat="1" ht="15" hidden="1">
      <c r="A63" s="136"/>
      <c r="B63" s="58"/>
      <c r="C63" s="33"/>
      <c r="D63" s="46" t="e">
        <f t="shared" si="7"/>
        <v>#DIV/0!</v>
      </c>
      <c r="E63" s="66"/>
      <c r="F63" s="85">
        <f t="shared" si="0"/>
        <v>0</v>
      </c>
      <c r="G63" s="33"/>
      <c r="H63" s="115"/>
      <c r="I63" s="117">
        <f t="shared" si="10"/>
        <v>0</v>
      </c>
      <c r="J63" s="33" t="e">
        <f t="shared" si="8"/>
        <v>#DIV/0!</v>
      </c>
      <c r="K63" s="57">
        <f t="shared" si="5"/>
      </c>
      <c r="L63" s="117" t="e">
        <f t="shared" si="9"/>
        <v>#DIV/0!</v>
      </c>
    </row>
    <row r="64" spans="1:12" s="3" customFormat="1" ht="14.25" customHeight="1">
      <c r="A64" s="134" t="s">
        <v>39</v>
      </c>
      <c r="B64" s="58">
        <v>1138.243</v>
      </c>
      <c r="C64" s="33">
        <v>1095</v>
      </c>
      <c r="D64" s="46">
        <f t="shared" si="7"/>
        <v>96.20089910502415</v>
      </c>
      <c r="E64" s="66">
        <v>821.3610000000001</v>
      </c>
      <c r="F64" s="85">
        <f t="shared" si="0"/>
        <v>273.6389999999999</v>
      </c>
      <c r="G64" s="33">
        <v>2201</v>
      </c>
      <c r="H64" s="115">
        <v>1380</v>
      </c>
      <c r="I64" s="117">
        <f t="shared" si="10"/>
        <v>821</v>
      </c>
      <c r="J64" s="33">
        <f t="shared" si="8"/>
        <v>20.100456621004565</v>
      </c>
      <c r="K64" s="57">
        <f t="shared" si="5"/>
        <v>16.801382096301136</v>
      </c>
      <c r="L64" s="117">
        <f t="shared" si="9"/>
        <v>3.2990745247034283</v>
      </c>
    </row>
    <row r="65" spans="1:12" s="325" customFormat="1" ht="15">
      <c r="A65" s="320" t="s">
        <v>40</v>
      </c>
      <c r="B65" s="321">
        <v>2103.291</v>
      </c>
      <c r="C65" s="322">
        <v>2044.8</v>
      </c>
      <c r="D65" s="326">
        <f t="shared" si="7"/>
        <v>97.21907239654426</v>
      </c>
      <c r="E65" s="327">
        <v>1652.5</v>
      </c>
      <c r="F65" s="328">
        <f t="shared" si="0"/>
        <v>392.29999999999995</v>
      </c>
      <c r="G65" s="322">
        <v>4432.4</v>
      </c>
      <c r="H65" s="324">
        <v>2332.4</v>
      </c>
      <c r="I65" s="321">
        <f t="shared" si="10"/>
        <v>2099.9999999999995</v>
      </c>
      <c r="J65" s="322">
        <f t="shared" si="8"/>
        <v>21.676447574334897</v>
      </c>
      <c r="K65" s="323">
        <f t="shared" si="5"/>
        <v>14.114372163388806</v>
      </c>
      <c r="L65" s="321">
        <f t="shared" si="9"/>
        <v>7.5620754109460915</v>
      </c>
    </row>
    <row r="66" spans="1:12" s="3" customFormat="1" ht="15">
      <c r="A66" s="136" t="s">
        <v>41</v>
      </c>
      <c r="B66" s="58">
        <v>558.571</v>
      </c>
      <c r="C66" s="33">
        <v>537.2</v>
      </c>
      <c r="D66" s="46">
        <f t="shared" si="7"/>
        <v>96.173986834261</v>
      </c>
      <c r="E66" s="66">
        <v>516.8</v>
      </c>
      <c r="F66" s="85">
        <f t="shared" si="0"/>
        <v>20.40000000000009</v>
      </c>
      <c r="G66" s="33">
        <v>1318.9</v>
      </c>
      <c r="H66" s="113">
        <v>894.9</v>
      </c>
      <c r="I66" s="58">
        <f t="shared" si="10"/>
        <v>424.0000000000001</v>
      </c>
      <c r="J66" s="30">
        <f t="shared" si="8"/>
        <v>24.551377513030527</v>
      </c>
      <c r="K66" s="57">
        <f t="shared" si="5"/>
        <v>17.316176470588236</v>
      </c>
      <c r="L66" s="58">
        <f t="shared" si="9"/>
        <v>7.2352010424422915</v>
      </c>
    </row>
    <row r="67" spans="1:12" s="19" customFormat="1" ht="15.75">
      <c r="A67" s="135" t="s">
        <v>76</v>
      </c>
      <c r="B67" s="55">
        <v>3546.51</v>
      </c>
      <c r="C67" s="32">
        <f>SUM(C68:C73)-C71-C72</f>
        <v>3489.5</v>
      </c>
      <c r="D67" s="42">
        <f t="shared" si="7"/>
        <v>98.39250418016586</v>
      </c>
      <c r="E67" s="45">
        <v>3392.1580000000004</v>
      </c>
      <c r="F67" s="139">
        <f t="shared" si="0"/>
        <v>97.34199999999964</v>
      </c>
      <c r="G67" s="32">
        <f>SUM(G68:G73)-G71-G72</f>
        <v>5997</v>
      </c>
      <c r="H67" s="112">
        <v>5765.598</v>
      </c>
      <c r="I67" s="54">
        <f t="shared" si="10"/>
        <v>231.40200000000004</v>
      </c>
      <c r="J67" s="29">
        <f t="shared" si="8"/>
        <v>17.185843244017768</v>
      </c>
      <c r="K67" s="52">
        <f t="shared" si="5"/>
        <v>16.99684389701187</v>
      </c>
      <c r="L67" s="55">
        <f t="shared" si="9"/>
        <v>0.18899934700589682</v>
      </c>
    </row>
    <row r="68" spans="1:12" s="3" customFormat="1" ht="15">
      <c r="A68" s="136" t="s">
        <v>77</v>
      </c>
      <c r="B68" s="58">
        <v>1129.055</v>
      </c>
      <c r="C68" s="33">
        <v>1124.1</v>
      </c>
      <c r="D68" s="46">
        <f t="shared" si="7"/>
        <v>99.56113741137499</v>
      </c>
      <c r="E68" s="57">
        <v>1083.058</v>
      </c>
      <c r="F68" s="58">
        <f t="shared" si="0"/>
        <v>41.041999999999916</v>
      </c>
      <c r="G68" s="33">
        <v>1973.8</v>
      </c>
      <c r="H68" s="113">
        <v>1791.998</v>
      </c>
      <c r="I68" s="58">
        <f t="shared" si="10"/>
        <v>181.8019999999999</v>
      </c>
      <c r="J68" s="30">
        <f t="shared" si="8"/>
        <v>17.558936037719064</v>
      </c>
      <c r="K68" s="57">
        <f t="shared" si="5"/>
        <v>16.54572515968674</v>
      </c>
      <c r="L68" s="58">
        <f t="shared" si="9"/>
        <v>1.013210878032325</v>
      </c>
    </row>
    <row r="69" spans="1:12" s="3" customFormat="1" ht="15">
      <c r="A69" s="136" t="s">
        <v>42</v>
      </c>
      <c r="B69" s="58">
        <v>373.464</v>
      </c>
      <c r="C69" s="33">
        <v>334.1</v>
      </c>
      <c r="D69" s="46">
        <f t="shared" si="7"/>
        <v>89.4597605123921</v>
      </c>
      <c r="E69" s="57">
        <v>333.9</v>
      </c>
      <c r="F69" s="117">
        <f t="shared" si="0"/>
        <v>0.20000000000004547</v>
      </c>
      <c r="G69" s="33">
        <v>626.9</v>
      </c>
      <c r="H69" s="113">
        <v>699.4</v>
      </c>
      <c r="I69" s="58">
        <f t="shared" si="10"/>
        <v>-72.5</v>
      </c>
      <c r="J69" s="30">
        <f t="shared" si="8"/>
        <v>18.763843160730318</v>
      </c>
      <c r="K69" s="57">
        <f t="shared" si="5"/>
        <v>20.946391135070378</v>
      </c>
      <c r="L69" s="58">
        <f t="shared" si="9"/>
        <v>-2.1825479743400606</v>
      </c>
    </row>
    <row r="70" spans="1:12" s="3" customFormat="1" ht="15">
      <c r="A70" s="136" t="s">
        <v>43</v>
      </c>
      <c r="B70" s="58">
        <v>697.076</v>
      </c>
      <c r="C70" s="33">
        <v>684.4</v>
      </c>
      <c r="D70" s="46">
        <f t="shared" si="7"/>
        <v>98.18154691884385</v>
      </c>
      <c r="E70" s="57">
        <v>691.4</v>
      </c>
      <c r="F70" s="117">
        <f aca="true" t="shared" si="11" ref="F70:F101">C70-E70</f>
        <v>-7</v>
      </c>
      <c r="G70" s="33">
        <v>1414.5</v>
      </c>
      <c r="H70" s="113">
        <v>1504</v>
      </c>
      <c r="I70" s="58">
        <f t="shared" si="10"/>
        <v>-89.5</v>
      </c>
      <c r="J70" s="30">
        <f t="shared" si="8"/>
        <v>20.667738164815898</v>
      </c>
      <c r="K70" s="57">
        <f t="shared" si="5"/>
        <v>21.752964998553658</v>
      </c>
      <c r="L70" s="58">
        <f t="shared" si="9"/>
        <v>-1.0852268337377602</v>
      </c>
    </row>
    <row r="71" spans="1:12" s="3" customFormat="1" ht="15.75" hidden="1">
      <c r="A71" s="136" t="s">
        <v>78</v>
      </c>
      <c r="B71" s="58">
        <v>0.258</v>
      </c>
      <c r="C71" s="33"/>
      <c r="D71" s="46">
        <f t="shared" si="7"/>
        <v>0</v>
      </c>
      <c r="E71" s="57"/>
      <c r="F71" s="44">
        <f t="shared" si="11"/>
        <v>0</v>
      </c>
      <c r="G71" s="33"/>
      <c r="H71" s="113"/>
      <c r="I71" s="58">
        <f aca="true" t="shared" si="12" ref="I71:I101">G71-H71</f>
        <v>0</v>
      </c>
      <c r="J71" s="30" t="e">
        <f t="shared" si="8"/>
        <v>#DIV/0!</v>
      </c>
      <c r="K71" s="57">
        <f t="shared" si="5"/>
      </c>
      <c r="L71" s="58" t="e">
        <f t="shared" si="9"/>
        <v>#DIV/0!</v>
      </c>
    </row>
    <row r="72" spans="1:12" s="3" customFormat="1" ht="15.75" hidden="1">
      <c r="A72" s="136" t="s">
        <v>79</v>
      </c>
      <c r="B72" s="58"/>
      <c r="C72" s="33"/>
      <c r="D72" s="46" t="e">
        <f t="shared" si="7"/>
        <v>#DIV/0!</v>
      </c>
      <c r="E72" s="57"/>
      <c r="F72" s="44">
        <f t="shared" si="11"/>
        <v>0</v>
      </c>
      <c r="G72" s="33"/>
      <c r="H72" s="113"/>
      <c r="I72" s="58">
        <f t="shared" si="12"/>
        <v>0</v>
      </c>
      <c r="J72" s="30" t="e">
        <f t="shared" si="8"/>
        <v>#DIV/0!</v>
      </c>
      <c r="K72" s="57">
        <f aca="true" t="shared" si="13" ref="K72:K101">IF(E72&gt;0,H72/E72*10,"")</f>
      </c>
      <c r="L72" s="58" t="e">
        <f t="shared" si="9"/>
        <v>#DIV/0!</v>
      </c>
    </row>
    <row r="73" spans="1:12" s="3" customFormat="1" ht="15">
      <c r="A73" s="136" t="s">
        <v>44</v>
      </c>
      <c r="B73" s="58">
        <v>1346.916</v>
      </c>
      <c r="C73" s="33">
        <v>1346.9</v>
      </c>
      <c r="D73" s="46">
        <f t="shared" si="7"/>
        <v>99.99881210112585</v>
      </c>
      <c r="E73" s="57">
        <v>1283.8</v>
      </c>
      <c r="F73" s="58">
        <f t="shared" si="11"/>
        <v>63.100000000000136</v>
      </c>
      <c r="G73" s="33">
        <v>1981.8</v>
      </c>
      <c r="H73" s="113">
        <v>1770.2</v>
      </c>
      <c r="I73" s="58">
        <f t="shared" si="12"/>
        <v>211.5999999999999</v>
      </c>
      <c r="J73" s="30">
        <f t="shared" si="8"/>
        <v>14.713787215086494</v>
      </c>
      <c r="K73" s="57">
        <f t="shared" si="13"/>
        <v>13.788752142078206</v>
      </c>
      <c r="L73" s="58">
        <f t="shared" si="9"/>
        <v>0.9250350730082886</v>
      </c>
    </row>
    <row r="74" spans="1:12" s="19" customFormat="1" ht="15.75">
      <c r="A74" s="135" t="s">
        <v>45</v>
      </c>
      <c r="B74" s="55">
        <v>9949.897</v>
      </c>
      <c r="C74" s="32">
        <f>SUM(C75:C90)-C81-C82-C90</f>
        <v>9774.171</v>
      </c>
      <c r="D74" s="42">
        <f t="shared" si="7"/>
        <v>98.23389126540705</v>
      </c>
      <c r="E74" s="52">
        <v>9673.541000000001</v>
      </c>
      <c r="F74" s="54">
        <f t="shared" si="11"/>
        <v>100.6299999999992</v>
      </c>
      <c r="G74" s="32">
        <f>SUM(G75:G90)-G81-G82-G90</f>
        <v>16131.684</v>
      </c>
      <c r="H74" s="112">
        <v>14704.054999999998</v>
      </c>
      <c r="I74" s="54">
        <f t="shared" si="12"/>
        <v>1427.6290000000008</v>
      </c>
      <c r="J74" s="29">
        <f t="shared" si="8"/>
        <v>16.504401242826628</v>
      </c>
      <c r="K74" s="52">
        <f t="shared" si="13"/>
        <v>15.200281882301422</v>
      </c>
      <c r="L74" s="55">
        <f t="shared" si="9"/>
        <v>1.3041193605252062</v>
      </c>
    </row>
    <row r="75" spans="1:12" s="3" customFormat="1" ht="15">
      <c r="A75" s="136" t="s">
        <v>80</v>
      </c>
      <c r="B75" s="58">
        <v>6.377</v>
      </c>
      <c r="C75" s="33">
        <v>6.2</v>
      </c>
      <c r="D75" s="46">
        <f t="shared" si="7"/>
        <v>97.22440018817626</v>
      </c>
      <c r="E75" s="57">
        <v>7</v>
      </c>
      <c r="F75" s="70">
        <f t="shared" si="11"/>
        <v>-0.7999999999999998</v>
      </c>
      <c r="G75" s="33">
        <v>10.5</v>
      </c>
      <c r="H75" s="115">
        <v>9.1</v>
      </c>
      <c r="I75" s="117">
        <f t="shared" si="12"/>
        <v>1.4000000000000004</v>
      </c>
      <c r="J75" s="33">
        <f t="shared" si="8"/>
        <v>16.935483870967744</v>
      </c>
      <c r="K75" s="57">
        <f t="shared" si="13"/>
        <v>13</v>
      </c>
      <c r="L75" s="117">
        <f t="shared" si="9"/>
        <v>3.9354838709677438</v>
      </c>
    </row>
    <row r="76" spans="1:12" s="3" customFormat="1" ht="15">
      <c r="A76" s="136" t="s">
        <v>81</v>
      </c>
      <c r="B76" s="58">
        <v>75.754</v>
      </c>
      <c r="C76" s="33">
        <v>17.2</v>
      </c>
      <c r="D76" s="46">
        <f t="shared" si="7"/>
        <v>22.705071679383266</v>
      </c>
      <c r="E76" s="57">
        <v>30</v>
      </c>
      <c r="F76" s="70">
        <f t="shared" si="11"/>
        <v>-12.8</v>
      </c>
      <c r="G76" s="33">
        <v>17.6</v>
      </c>
      <c r="H76" s="115">
        <v>29.6</v>
      </c>
      <c r="I76" s="117">
        <f t="shared" si="12"/>
        <v>-12</v>
      </c>
      <c r="J76" s="33">
        <f t="shared" si="8"/>
        <v>10.232558139534884</v>
      </c>
      <c r="K76" s="57">
        <f t="shared" si="13"/>
        <v>9.866666666666667</v>
      </c>
      <c r="L76" s="117">
        <f t="shared" si="9"/>
        <v>0.365891472868217</v>
      </c>
    </row>
    <row r="77" spans="1:12" s="3" customFormat="1" ht="15">
      <c r="A77" s="136" t="s">
        <v>82</v>
      </c>
      <c r="B77" s="58">
        <v>7.925</v>
      </c>
      <c r="C77" s="33">
        <v>4.765</v>
      </c>
      <c r="D77" s="46">
        <f t="shared" si="7"/>
        <v>60.12618296529968</v>
      </c>
      <c r="E77" s="57">
        <v>1.541</v>
      </c>
      <c r="F77" s="33">
        <f t="shared" si="11"/>
        <v>3.2239999999999998</v>
      </c>
      <c r="G77" s="33">
        <v>4.484</v>
      </c>
      <c r="H77" s="115">
        <v>1.102</v>
      </c>
      <c r="I77" s="117">
        <f t="shared" si="12"/>
        <v>3.3819999999999997</v>
      </c>
      <c r="J77" s="33">
        <f t="shared" si="8"/>
        <v>9.410283315844701</v>
      </c>
      <c r="K77" s="57">
        <f t="shared" si="13"/>
        <v>7.151200519143415</v>
      </c>
      <c r="L77" s="117">
        <f t="shared" si="9"/>
        <v>2.2590827967012865</v>
      </c>
    </row>
    <row r="78" spans="1:12" s="3" customFormat="1" ht="15">
      <c r="A78" s="136" t="s">
        <v>83</v>
      </c>
      <c r="B78" s="58">
        <v>104.067</v>
      </c>
      <c r="C78" s="33">
        <v>80.4</v>
      </c>
      <c r="D78" s="46">
        <f t="shared" si="7"/>
        <v>77.25792037821789</v>
      </c>
      <c r="E78" s="57">
        <v>91.2</v>
      </c>
      <c r="F78" s="117">
        <f t="shared" si="11"/>
        <v>-10.799999999999997</v>
      </c>
      <c r="G78" s="33">
        <v>122.9</v>
      </c>
      <c r="H78" s="115">
        <v>124.1</v>
      </c>
      <c r="I78" s="117">
        <f t="shared" si="12"/>
        <v>-1.1999999999999886</v>
      </c>
      <c r="J78" s="33">
        <f t="shared" si="8"/>
        <v>15.286069651741293</v>
      </c>
      <c r="K78" s="57">
        <f t="shared" si="13"/>
        <v>13.607456140350875</v>
      </c>
      <c r="L78" s="117">
        <f t="shared" si="9"/>
        <v>1.6786135113904184</v>
      </c>
    </row>
    <row r="79" spans="1:12" s="3" customFormat="1" ht="15">
      <c r="A79" s="136" t="s">
        <v>46</v>
      </c>
      <c r="B79" s="58">
        <v>3636.964</v>
      </c>
      <c r="C79" s="33">
        <v>3637</v>
      </c>
      <c r="D79" s="46">
        <f t="shared" si="7"/>
        <v>100.00098983657799</v>
      </c>
      <c r="E79" s="57">
        <v>3643.7</v>
      </c>
      <c r="F79" s="117">
        <f t="shared" si="11"/>
        <v>-6.699999999999818</v>
      </c>
      <c r="G79" s="33">
        <v>5067</v>
      </c>
      <c r="H79" s="115">
        <v>4115</v>
      </c>
      <c r="I79" s="117">
        <f t="shared" si="12"/>
        <v>952</v>
      </c>
      <c r="J79" s="33">
        <f t="shared" si="8"/>
        <v>13.931811932911739</v>
      </c>
      <c r="K79" s="57">
        <f t="shared" si="13"/>
        <v>11.293465433487938</v>
      </c>
      <c r="L79" s="117">
        <f t="shared" si="9"/>
        <v>2.6383464994238004</v>
      </c>
    </row>
    <row r="80" spans="1:12" s="3" customFormat="1" ht="15">
      <c r="A80" s="136" t="s">
        <v>47</v>
      </c>
      <c r="B80" s="58">
        <v>1055.185</v>
      </c>
      <c r="C80" s="33">
        <v>1043.3</v>
      </c>
      <c r="D80" s="46">
        <f t="shared" si="7"/>
        <v>98.87365722598406</v>
      </c>
      <c r="E80" s="57">
        <v>1023.3</v>
      </c>
      <c r="F80" s="117">
        <f t="shared" si="11"/>
        <v>20</v>
      </c>
      <c r="G80" s="33">
        <v>2628.3</v>
      </c>
      <c r="H80" s="113">
        <v>2495</v>
      </c>
      <c r="I80" s="58">
        <f t="shared" si="12"/>
        <v>133.30000000000018</v>
      </c>
      <c r="J80" s="30">
        <f t="shared" si="8"/>
        <v>25.192178663855074</v>
      </c>
      <c r="K80" s="57">
        <f t="shared" si="13"/>
        <v>24.381901690608814</v>
      </c>
      <c r="L80" s="58">
        <f t="shared" si="9"/>
        <v>0.8102769732462605</v>
      </c>
    </row>
    <row r="81" spans="1:12" s="3" customFormat="1" ht="15.75" hidden="1">
      <c r="A81" s="136" t="s">
        <v>84</v>
      </c>
      <c r="B81" s="58"/>
      <c r="C81" s="33"/>
      <c r="D81" s="46" t="e">
        <f t="shared" si="7"/>
        <v>#DIV/0!</v>
      </c>
      <c r="E81" s="57"/>
      <c r="F81" s="44">
        <f t="shared" si="11"/>
        <v>0</v>
      </c>
      <c r="G81" s="33"/>
      <c r="H81" s="113"/>
      <c r="I81" s="58">
        <f t="shared" si="12"/>
        <v>0</v>
      </c>
      <c r="J81" s="30" t="e">
        <f t="shared" si="8"/>
        <v>#DIV/0!</v>
      </c>
      <c r="K81" s="57">
        <f t="shared" si="13"/>
      </c>
      <c r="L81" s="58" t="e">
        <f t="shared" si="9"/>
        <v>#DIV/0!</v>
      </c>
    </row>
    <row r="82" spans="1:12" s="3" customFormat="1" ht="15.75" hidden="1">
      <c r="A82" s="136" t="s">
        <v>85</v>
      </c>
      <c r="B82" s="58"/>
      <c r="C82" s="33"/>
      <c r="D82" s="46" t="e">
        <f t="shared" si="7"/>
        <v>#DIV/0!</v>
      </c>
      <c r="E82" s="57"/>
      <c r="F82" s="44">
        <f t="shared" si="11"/>
        <v>0</v>
      </c>
      <c r="G82" s="33"/>
      <c r="H82" s="113"/>
      <c r="I82" s="58">
        <f t="shared" si="12"/>
        <v>0</v>
      </c>
      <c r="J82" s="30" t="e">
        <f t="shared" si="8"/>
        <v>#DIV/0!</v>
      </c>
      <c r="K82" s="57">
        <f t="shared" si="13"/>
      </c>
      <c r="L82" s="58" t="e">
        <f t="shared" si="9"/>
        <v>#DIV/0!</v>
      </c>
    </row>
    <row r="83" spans="1:12" s="3" customFormat="1" ht="15">
      <c r="A83" s="136" t="s">
        <v>48</v>
      </c>
      <c r="B83" s="58">
        <v>407.704</v>
      </c>
      <c r="C83" s="33">
        <v>407.7</v>
      </c>
      <c r="D83" s="46">
        <f t="shared" si="7"/>
        <v>99.99901889606184</v>
      </c>
      <c r="E83" s="57">
        <v>342.1</v>
      </c>
      <c r="F83" s="117">
        <f t="shared" si="11"/>
        <v>65.59999999999997</v>
      </c>
      <c r="G83" s="33">
        <v>765.1</v>
      </c>
      <c r="H83" s="113">
        <v>554</v>
      </c>
      <c r="I83" s="58">
        <f t="shared" si="12"/>
        <v>211.10000000000002</v>
      </c>
      <c r="J83" s="30">
        <f t="shared" si="8"/>
        <v>18.766249693402013</v>
      </c>
      <c r="K83" s="57">
        <f t="shared" si="13"/>
        <v>16.19409529377375</v>
      </c>
      <c r="L83" s="58">
        <f t="shared" si="9"/>
        <v>2.572154399628264</v>
      </c>
    </row>
    <row r="84" spans="1:12" s="3" customFormat="1" ht="15.75" hidden="1">
      <c r="A84" s="136" t="s">
        <v>86</v>
      </c>
      <c r="B84" s="58"/>
      <c r="C84" s="33"/>
      <c r="D84" s="46" t="e">
        <f t="shared" si="7"/>
        <v>#DIV/0!</v>
      </c>
      <c r="E84" s="57"/>
      <c r="F84" s="44">
        <f t="shared" si="11"/>
        <v>0</v>
      </c>
      <c r="G84" s="33"/>
      <c r="H84" s="113"/>
      <c r="I84" s="58">
        <f t="shared" si="12"/>
        <v>0</v>
      </c>
      <c r="J84" s="30" t="e">
        <f t="shared" si="8"/>
        <v>#DIV/0!</v>
      </c>
      <c r="K84" s="57">
        <f t="shared" si="13"/>
      </c>
      <c r="L84" s="58" t="e">
        <f t="shared" si="9"/>
        <v>#DIV/0!</v>
      </c>
    </row>
    <row r="85" spans="1:12" s="3" customFormat="1" ht="15">
      <c r="A85" s="136" t="s">
        <v>49</v>
      </c>
      <c r="B85" s="58">
        <v>610.286</v>
      </c>
      <c r="C85" s="33">
        <v>600.806</v>
      </c>
      <c r="D85" s="46">
        <f t="shared" si="7"/>
        <v>98.44662994071633</v>
      </c>
      <c r="E85" s="57">
        <v>600.7</v>
      </c>
      <c r="F85" s="117">
        <f t="shared" si="11"/>
        <v>0.10599999999999454</v>
      </c>
      <c r="G85" s="33">
        <v>1073.5</v>
      </c>
      <c r="H85" s="113">
        <v>1148.5</v>
      </c>
      <c r="I85" s="58">
        <f t="shared" si="12"/>
        <v>-75</v>
      </c>
      <c r="J85" s="30">
        <f t="shared" si="8"/>
        <v>17.86766443743904</v>
      </c>
      <c r="K85" s="57">
        <f t="shared" si="13"/>
        <v>19.11936074579657</v>
      </c>
      <c r="L85" s="58">
        <f t="shared" si="9"/>
        <v>-1.2516963083575305</v>
      </c>
    </row>
    <row r="86" spans="1:12" s="3" customFormat="1" ht="15">
      <c r="A86" s="136" t="s">
        <v>50</v>
      </c>
      <c r="B86" s="58">
        <v>1549.546</v>
      </c>
      <c r="C86" s="33">
        <v>1549.5</v>
      </c>
      <c r="D86" s="46">
        <f t="shared" si="7"/>
        <v>99.99703138854863</v>
      </c>
      <c r="E86" s="57">
        <v>1518.9</v>
      </c>
      <c r="F86" s="58">
        <f t="shared" si="11"/>
        <v>30.59999999999991</v>
      </c>
      <c r="G86" s="33">
        <v>2566.1</v>
      </c>
      <c r="H86" s="115">
        <v>2405.7</v>
      </c>
      <c r="I86" s="117">
        <f t="shared" si="12"/>
        <v>160.4000000000001</v>
      </c>
      <c r="J86" s="33">
        <f t="shared" si="8"/>
        <v>16.56082607292675</v>
      </c>
      <c r="K86" s="57">
        <f t="shared" si="13"/>
        <v>15.838435710053327</v>
      </c>
      <c r="L86" s="117">
        <f t="shared" si="9"/>
        <v>0.7223903628734245</v>
      </c>
    </row>
    <row r="87" spans="1:12" s="3" customFormat="1" ht="15">
      <c r="A87" s="136" t="s">
        <v>51</v>
      </c>
      <c r="B87" s="58">
        <v>2167.193</v>
      </c>
      <c r="C87" s="33">
        <v>2167.2</v>
      </c>
      <c r="D87" s="46">
        <f t="shared" si="7"/>
        <v>100.0003229984593</v>
      </c>
      <c r="E87" s="57">
        <v>2153.5</v>
      </c>
      <c r="F87" s="117">
        <f t="shared" si="11"/>
        <v>13.699999999999818</v>
      </c>
      <c r="G87" s="33">
        <v>3468.4</v>
      </c>
      <c r="H87" s="115">
        <v>3417.4</v>
      </c>
      <c r="I87" s="117">
        <f t="shared" si="12"/>
        <v>51</v>
      </c>
      <c r="J87" s="33">
        <f t="shared" si="8"/>
        <v>16.004060538944263</v>
      </c>
      <c r="K87" s="57">
        <f t="shared" si="13"/>
        <v>15.869050383097283</v>
      </c>
      <c r="L87" s="117">
        <f t="shared" si="9"/>
        <v>0.13501015584697917</v>
      </c>
    </row>
    <row r="88" spans="1:12" s="3" customFormat="1" ht="15">
      <c r="A88" s="134" t="s">
        <v>52</v>
      </c>
      <c r="B88" s="58">
        <v>195.103</v>
      </c>
      <c r="C88" s="33">
        <v>195.1</v>
      </c>
      <c r="D88" s="46">
        <f t="shared" si="7"/>
        <v>99.9984623506558</v>
      </c>
      <c r="E88" s="57">
        <v>202.9</v>
      </c>
      <c r="F88" s="117">
        <f t="shared" si="11"/>
        <v>-7.800000000000011</v>
      </c>
      <c r="G88" s="33">
        <v>327.8</v>
      </c>
      <c r="H88" s="113">
        <v>334.7</v>
      </c>
      <c r="I88" s="58">
        <f t="shared" si="12"/>
        <v>-6.899999999999977</v>
      </c>
      <c r="J88" s="30">
        <f t="shared" si="8"/>
        <v>16.801640184520757</v>
      </c>
      <c r="K88" s="57">
        <f t="shared" si="13"/>
        <v>16.49581074420897</v>
      </c>
      <c r="L88" s="58">
        <f t="shared" si="9"/>
        <v>0.30582944031178627</v>
      </c>
    </row>
    <row r="89" spans="1:12" s="3" customFormat="1" ht="15">
      <c r="A89" s="136" t="s">
        <v>98</v>
      </c>
      <c r="B89" s="58">
        <v>133.794</v>
      </c>
      <c r="C89" s="33">
        <v>65</v>
      </c>
      <c r="D89" s="46">
        <f t="shared" si="7"/>
        <v>48.5821486763233</v>
      </c>
      <c r="E89" s="57">
        <v>58.7</v>
      </c>
      <c r="F89" s="58">
        <f t="shared" si="11"/>
        <v>6.299999999999997</v>
      </c>
      <c r="G89" s="33">
        <v>80</v>
      </c>
      <c r="H89" s="113">
        <v>69.85300000000001</v>
      </c>
      <c r="I89" s="58">
        <f t="shared" si="12"/>
        <v>10.146999999999991</v>
      </c>
      <c r="J89" s="33">
        <f t="shared" si="8"/>
        <v>12.307692307692308</v>
      </c>
      <c r="K89" s="57">
        <f t="shared" si="13"/>
        <v>11.900000000000002</v>
      </c>
      <c r="L89" s="117">
        <f t="shared" si="9"/>
        <v>0.40769230769230624</v>
      </c>
    </row>
    <row r="90" spans="1:12" s="3" customFormat="1" ht="15.75" hidden="1">
      <c r="A90" s="136" t="s">
        <v>87</v>
      </c>
      <c r="B90" s="58"/>
      <c r="C90" s="33"/>
      <c r="D90" s="46" t="e">
        <f t="shared" si="7"/>
        <v>#DIV/0!</v>
      </c>
      <c r="E90" s="57"/>
      <c r="F90" s="44">
        <f t="shared" si="11"/>
        <v>0</v>
      </c>
      <c r="G90" s="33"/>
      <c r="H90" s="113"/>
      <c r="I90" s="58">
        <f t="shared" si="12"/>
        <v>0</v>
      </c>
      <c r="J90" s="30" t="e">
        <f t="shared" si="8"/>
        <v>#DIV/0!</v>
      </c>
      <c r="K90" s="57">
        <f t="shared" si="13"/>
      </c>
      <c r="L90" s="58" t="e">
        <f t="shared" si="9"/>
        <v>#DIV/0!</v>
      </c>
    </row>
    <row r="91" spans="1:12" s="19" customFormat="1" ht="15" customHeight="1">
      <c r="A91" s="135" t="s">
        <v>53</v>
      </c>
      <c r="B91" s="55">
        <v>344.44</v>
      </c>
      <c r="C91" s="32">
        <f>SUM(C92:C101)-C97</f>
        <v>323.628</v>
      </c>
      <c r="D91" s="42">
        <f t="shared" si="7"/>
        <v>93.95772848681918</v>
      </c>
      <c r="E91" s="52">
        <v>282.3</v>
      </c>
      <c r="F91" s="54">
        <f t="shared" si="11"/>
        <v>41.327999999999975</v>
      </c>
      <c r="G91" s="32">
        <f>SUM(G92:G101)-G97</f>
        <v>844.944</v>
      </c>
      <c r="H91" s="112">
        <v>714.674</v>
      </c>
      <c r="I91" s="54">
        <f t="shared" si="12"/>
        <v>130.26999999999998</v>
      </c>
      <c r="J91" s="29">
        <f t="shared" si="8"/>
        <v>26.108494938633243</v>
      </c>
      <c r="K91" s="52">
        <f t="shared" si="13"/>
        <v>25.316117605384342</v>
      </c>
      <c r="L91" s="54">
        <f t="shared" si="9"/>
        <v>0.7923773332489006</v>
      </c>
    </row>
    <row r="92" spans="1:12" s="3" customFormat="1" ht="15">
      <c r="A92" s="136" t="s">
        <v>88</v>
      </c>
      <c r="B92" s="58">
        <v>11.375</v>
      </c>
      <c r="C92" s="33">
        <v>8.207</v>
      </c>
      <c r="D92" s="46">
        <f t="shared" si="7"/>
        <v>72.14945054945055</v>
      </c>
      <c r="E92" s="57">
        <v>9.5</v>
      </c>
      <c r="F92" s="70">
        <f t="shared" si="11"/>
        <v>-1.2929999999999993</v>
      </c>
      <c r="G92" s="33">
        <v>9.438</v>
      </c>
      <c r="H92" s="115">
        <v>8.4</v>
      </c>
      <c r="I92" s="117">
        <f t="shared" si="12"/>
        <v>1.0380000000000003</v>
      </c>
      <c r="J92" s="33">
        <f t="shared" si="8"/>
        <v>11.499939076398196</v>
      </c>
      <c r="K92" s="57">
        <f t="shared" si="13"/>
        <v>8.842105263157896</v>
      </c>
      <c r="L92" s="117">
        <f t="shared" si="9"/>
        <v>2.6578338132403</v>
      </c>
    </row>
    <row r="93" spans="1:12" s="3" customFormat="1" ht="15">
      <c r="A93" s="136" t="s">
        <v>54</v>
      </c>
      <c r="B93" s="58">
        <v>105.914</v>
      </c>
      <c r="C93" s="33">
        <v>92.342</v>
      </c>
      <c r="D93" s="46">
        <f t="shared" si="7"/>
        <v>87.18583001302945</v>
      </c>
      <c r="E93" s="57">
        <v>90.6</v>
      </c>
      <c r="F93" s="117">
        <f t="shared" si="11"/>
        <v>1.7420000000000044</v>
      </c>
      <c r="G93" s="33">
        <v>291.106</v>
      </c>
      <c r="H93" s="115">
        <v>300.4</v>
      </c>
      <c r="I93" s="117">
        <f t="shared" si="12"/>
        <v>-9.293999999999983</v>
      </c>
      <c r="J93" s="33">
        <f t="shared" si="8"/>
        <v>31.52476662840311</v>
      </c>
      <c r="K93" s="57">
        <f t="shared" si="13"/>
        <v>33.15673289183223</v>
      </c>
      <c r="L93" s="117">
        <f t="shared" si="9"/>
        <v>-1.631966263429117</v>
      </c>
    </row>
    <row r="94" spans="1:12" s="3" customFormat="1" ht="15">
      <c r="A94" s="136" t="s">
        <v>55</v>
      </c>
      <c r="B94" s="58">
        <v>9.293</v>
      </c>
      <c r="C94" s="33">
        <v>7.2</v>
      </c>
      <c r="D94" s="46">
        <f t="shared" si="7"/>
        <v>77.47767136554397</v>
      </c>
      <c r="E94" s="57">
        <v>7.2</v>
      </c>
      <c r="F94" s="117">
        <f t="shared" si="11"/>
        <v>0</v>
      </c>
      <c r="G94" s="49">
        <v>10.4</v>
      </c>
      <c r="H94" s="108">
        <v>13.974</v>
      </c>
      <c r="I94" s="117">
        <f t="shared" si="12"/>
        <v>-3.574</v>
      </c>
      <c r="J94" s="33">
        <f t="shared" si="8"/>
        <v>14.444444444444445</v>
      </c>
      <c r="K94" s="57">
        <f t="shared" si="13"/>
        <v>19.408333333333335</v>
      </c>
      <c r="L94" s="117">
        <f t="shared" si="9"/>
        <v>-4.96388888888889</v>
      </c>
    </row>
    <row r="95" spans="1:12" s="3" customFormat="1" ht="15">
      <c r="A95" s="136" t="s">
        <v>56</v>
      </c>
      <c r="B95" s="58">
        <v>210.733</v>
      </c>
      <c r="C95" s="33">
        <v>210.6</v>
      </c>
      <c r="D95" s="46">
        <f t="shared" si="7"/>
        <v>99.93688696122581</v>
      </c>
      <c r="E95" s="66">
        <v>169.5</v>
      </c>
      <c r="F95" s="251">
        <f t="shared" si="11"/>
        <v>41.099999999999994</v>
      </c>
      <c r="G95" s="33">
        <v>527</v>
      </c>
      <c r="H95" s="115">
        <v>379.7</v>
      </c>
      <c r="I95" s="117">
        <f t="shared" si="12"/>
        <v>147.3</v>
      </c>
      <c r="J95" s="33">
        <f t="shared" si="8"/>
        <v>25.023741690408357</v>
      </c>
      <c r="K95" s="57">
        <f t="shared" si="13"/>
        <v>22.40117994100295</v>
      </c>
      <c r="L95" s="117">
        <f t="shared" si="9"/>
        <v>2.6225617494054063</v>
      </c>
    </row>
    <row r="96" spans="1:12" s="3" customFormat="1" ht="15.75" hidden="1">
      <c r="A96" s="136" t="s">
        <v>57</v>
      </c>
      <c r="B96" s="58">
        <v>0.116</v>
      </c>
      <c r="C96" s="33"/>
      <c r="D96" s="46">
        <f t="shared" si="7"/>
        <v>0</v>
      </c>
      <c r="E96" s="66"/>
      <c r="F96" s="43">
        <f t="shared" si="11"/>
        <v>0</v>
      </c>
      <c r="G96" s="33"/>
      <c r="H96" s="113"/>
      <c r="I96" s="58">
        <f t="shared" si="12"/>
        <v>0</v>
      </c>
      <c r="J96" s="30" t="e">
        <f t="shared" si="8"/>
        <v>#DIV/0!</v>
      </c>
      <c r="K96" s="57">
        <f t="shared" si="13"/>
      </c>
      <c r="L96" s="58" t="e">
        <f t="shared" si="9"/>
        <v>#DIV/0!</v>
      </c>
    </row>
    <row r="97" spans="1:12" s="3" customFormat="1" ht="15.75" hidden="1">
      <c r="A97" s="136" t="s">
        <v>89</v>
      </c>
      <c r="B97" s="58"/>
      <c r="C97" s="33"/>
      <c r="D97" s="46" t="e">
        <f t="shared" si="7"/>
        <v>#DIV/0!</v>
      </c>
      <c r="E97" s="66"/>
      <c r="F97" s="43">
        <f t="shared" si="11"/>
        <v>0</v>
      </c>
      <c r="G97" s="33"/>
      <c r="H97" s="113"/>
      <c r="I97" s="58">
        <f t="shared" si="12"/>
        <v>0</v>
      </c>
      <c r="J97" s="30" t="e">
        <f t="shared" si="8"/>
        <v>#DIV/0!</v>
      </c>
      <c r="K97" s="57">
        <f t="shared" si="13"/>
      </c>
      <c r="L97" s="58" t="e">
        <f t="shared" si="9"/>
        <v>#DIV/0!</v>
      </c>
    </row>
    <row r="98" spans="1:12" s="3" customFormat="1" ht="15.75" hidden="1">
      <c r="A98" s="136" t="s">
        <v>58</v>
      </c>
      <c r="B98" s="58"/>
      <c r="C98" s="33"/>
      <c r="D98" s="46" t="e">
        <f t="shared" si="7"/>
        <v>#DIV/0!</v>
      </c>
      <c r="E98" s="66"/>
      <c r="F98" s="43">
        <f t="shared" si="11"/>
        <v>0</v>
      </c>
      <c r="G98" s="33"/>
      <c r="H98" s="113"/>
      <c r="I98" s="58">
        <f t="shared" si="12"/>
        <v>0</v>
      </c>
      <c r="J98" s="30" t="e">
        <f t="shared" si="8"/>
        <v>#DIV/0!</v>
      </c>
      <c r="K98" s="57">
        <f t="shared" si="13"/>
      </c>
      <c r="L98" s="58" t="e">
        <f t="shared" si="9"/>
        <v>#DIV/0!</v>
      </c>
    </row>
    <row r="99" spans="1:12" s="3" customFormat="1" ht="15.75" hidden="1">
      <c r="A99" s="136" t="s">
        <v>59</v>
      </c>
      <c r="B99" s="58"/>
      <c r="C99" s="33"/>
      <c r="D99" s="46" t="e">
        <f t="shared" si="7"/>
        <v>#DIV/0!</v>
      </c>
      <c r="E99" s="66"/>
      <c r="F99" s="43">
        <f t="shared" si="11"/>
        <v>0</v>
      </c>
      <c r="G99" s="33"/>
      <c r="H99" s="113"/>
      <c r="I99" s="58">
        <f t="shared" si="12"/>
        <v>0</v>
      </c>
      <c r="J99" s="30" t="e">
        <f t="shared" si="8"/>
        <v>#DIV/0!</v>
      </c>
      <c r="K99" s="57">
        <f t="shared" si="13"/>
      </c>
      <c r="L99" s="58" t="e">
        <f t="shared" si="9"/>
        <v>#DIV/0!</v>
      </c>
    </row>
    <row r="100" spans="1:12" s="3" customFormat="1" ht="15">
      <c r="A100" s="137" t="s">
        <v>90</v>
      </c>
      <c r="B100" s="62">
        <v>7.009</v>
      </c>
      <c r="C100" s="74">
        <v>5.279</v>
      </c>
      <c r="D100" s="63">
        <f>C100/B100*100</f>
        <v>75.31744899415037</v>
      </c>
      <c r="E100" s="157">
        <v>5.5</v>
      </c>
      <c r="F100" s="309">
        <f t="shared" si="11"/>
        <v>-0.22100000000000009</v>
      </c>
      <c r="G100" s="74">
        <v>7</v>
      </c>
      <c r="H100" s="169">
        <v>12.2</v>
      </c>
      <c r="I100" s="62">
        <f t="shared" si="12"/>
        <v>-5.199999999999999</v>
      </c>
      <c r="J100" s="125">
        <f>G100/C100*10</f>
        <v>13.260087137715477</v>
      </c>
      <c r="K100" s="72">
        <f t="shared" si="13"/>
        <v>22.181818181818183</v>
      </c>
      <c r="L100" s="62">
        <f>J100-K100</f>
        <v>-8.921731044102707</v>
      </c>
    </row>
    <row r="101" spans="1:12" s="3" customFormat="1" ht="15.75" hidden="1">
      <c r="A101" s="141" t="s">
        <v>91</v>
      </c>
      <c r="B101" s="127"/>
      <c r="C101" s="142"/>
      <c r="D101" s="131" t="e">
        <f>C101/B101*100</f>
        <v>#DIV/0!</v>
      </c>
      <c r="E101" s="142"/>
      <c r="F101" s="138">
        <f t="shared" si="11"/>
        <v>0</v>
      </c>
      <c r="G101" s="130"/>
      <c r="H101" s="143"/>
      <c r="I101" s="144">
        <f t="shared" si="12"/>
        <v>0</v>
      </c>
      <c r="J101" s="145" t="e">
        <f>G101/C101*10</f>
        <v>#DIV/0!</v>
      </c>
      <c r="K101" s="217">
        <f t="shared" si="13"/>
      </c>
      <c r="L101" s="144" t="e">
        <f>J101-K101</f>
        <v>#DIV/0!</v>
      </c>
    </row>
    <row r="102" spans="1:7" s="6" customFormat="1" ht="15">
      <c r="A102" s="5"/>
      <c r="G102" s="3"/>
    </row>
    <row r="103" spans="1:7" s="6" customFormat="1" ht="15">
      <c r="A103" s="5"/>
      <c r="B103" s="5"/>
      <c r="C103" s="123"/>
      <c r="G103" s="3"/>
    </row>
    <row r="104" spans="1:7" s="6" customFormat="1" ht="15">
      <c r="A104" s="5"/>
      <c r="B104" s="5"/>
      <c r="G104" s="3"/>
    </row>
    <row r="105" spans="1:7" s="6" customFormat="1" ht="15">
      <c r="A105" s="5"/>
      <c r="B105" s="5"/>
      <c r="G105" s="3"/>
    </row>
    <row r="106" spans="1:7" s="6" customFormat="1" ht="15">
      <c r="A106" s="5"/>
      <c r="B106" s="5"/>
      <c r="G106" s="3"/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8" customFormat="1" ht="15">
      <c r="A111" s="5"/>
      <c r="B111" s="5"/>
      <c r="G111" s="9"/>
    </row>
    <row r="112" spans="1:7" s="8" customFormat="1" ht="15">
      <c r="A112" s="5"/>
      <c r="B112" s="5"/>
      <c r="G112" s="9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2" s="9" customFormat="1" ht="15">
      <c r="A140" s="7"/>
      <c r="B140" s="7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4" s="9" customFormat="1" ht="15">
      <c r="A144" s="7"/>
      <c r="B144" s="334"/>
      <c r="C144" s="334"/>
      <c r="D144" s="334"/>
    </row>
    <row r="145" spans="1:2" s="9" customFormat="1" ht="15.75">
      <c r="A145" s="23"/>
      <c r="B145" s="7"/>
    </row>
    <row r="146" spans="1:4" s="9" customFormat="1" ht="15">
      <c r="A146" s="7"/>
      <c r="B146" s="334"/>
      <c r="C146" s="334"/>
      <c r="D146" s="334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0.75" customHeight="1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</sheetData>
  <sheetProtection/>
  <mergeCells count="6">
    <mergeCell ref="B146:D146"/>
    <mergeCell ref="A3:A4"/>
    <mergeCell ref="C3:F3"/>
    <mergeCell ref="G3:I3"/>
    <mergeCell ref="B3:B4"/>
    <mergeCell ref="B144:D144"/>
  </mergeCells>
  <conditionalFormatting sqref="F71:F72 F90 F96:F99 F101 F84 F81:F82">
    <cfRule type="cellIs" priority="3" dxfId="18" operator="greaterThan" stopIfTrue="1">
      <formula>0</formula>
    </cfRule>
    <cfRule type="cellIs" priority="4" dxfId="19" operator="lessThan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80" r:id="rId2"/>
  <rowBreaks count="1" manualBreakCount="1">
    <brk id="48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A4"/>
    </sheetView>
  </sheetViews>
  <sheetFormatPr defaultColWidth="9.00390625" defaultRowHeight="12.75"/>
  <cols>
    <col min="1" max="1" width="33.25390625" style="10" customWidth="1"/>
    <col min="2" max="2" width="14.625" style="10" customWidth="1"/>
    <col min="3" max="3" width="11.25390625" style="10" customWidth="1"/>
    <col min="4" max="4" width="12.125" style="10" customWidth="1"/>
    <col min="5" max="5" width="10.125" style="10" customWidth="1"/>
    <col min="6" max="6" width="11.375" style="10" customWidth="1"/>
    <col min="7" max="7" width="8.875" style="11" customWidth="1"/>
    <col min="8" max="8" width="8.875" style="10" customWidth="1"/>
    <col min="9" max="9" width="11.875" style="10" customWidth="1"/>
    <col min="10" max="10" width="9.75390625" style="10" customWidth="1"/>
    <col min="11" max="11" width="9.875" style="10" customWidth="1"/>
    <col min="12" max="12" width="11.875" style="10" customWidth="1"/>
    <col min="13" max="16384" width="9.125" style="10" customWidth="1"/>
  </cols>
  <sheetData>
    <row r="1" spans="1:12" s="36" customFormat="1" ht="16.5">
      <c r="A1" s="12" t="s">
        <v>173</v>
      </c>
      <c r="B1" s="12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6" customFormat="1" ht="16.5">
      <c r="A2" s="12" t="str">
        <f>зерноск!A2</f>
        <v>по состоянию на 16 декабря 2016 года</v>
      </c>
      <c r="B2" s="12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21" customHeight="1">
      <c r="A3" s="341" t="s">
        <v>1</v>
      </c>
      <c r="B3" s="341" t="s">
        <v>171</v>
      </c>
      <c r="C3" s="335" t="s">
        <v>97</v>
      </c>
      <c r="D3" s="335"/>
      <c r="E3" s="337"/>
      <c r="F3" s="337"/>
      <c r="G3" s="343" t="s">
        <v>60</v>
      </c>
      <c r="H3" s="337"/>
      <c r="I3" s="338"/>
      <c r="J3" s="344" t="s">
        <v>0</v>
      </c>
      <c r="K3" s="345"/>
      <c r="L3" s="346"/>
    </row>
    <row r="4" spans="1:12" s="11" customFormat="1" ht="41.25" customHeight="1">
      <c r="A4" s="342"/>
      <c r="B4" s="341"/>
      <c r="C4" s="2" t="s">
        <v>104</v>
      </c>
      <c r="D4" s="2" t="s">
        <v>92</v>
      </c>
      <c r="E4" s="2" t="s">
        <v>103</v>
      </c>
      <c r="F4" s="2" t="s">
        <v>105</v>
      </c>
      <c r="G4" s="37" t="s">
        <v>104</v>
      </c>
      <c r="H4" s="2" t="s">
        <v>103</v>
      </c>
      <c r="I4" s="129" t="s">
        <v>105</v>
      </c>
      <c r="J4" s="2" t="s">
        <v>104</v>
      </c>
      <c r="K4" s="2" t="s">
        <v>103</v>
      </c>
      <c r="L4" s="2" t="s">
        <v>105</v>
      </c>
    </row>
    <row r="5" spans="1:12" s="18" customFormat="1" ht="15.75">
      <c r="A5" s="298" t="s">
        <v>2</v>
      </c>
      <c r="B5" s="300">
        <v>2184.838</v>
      </c>
      <c r="C5" s="28">
        <f>C6+C24+C35+C42+C50+C66+C73+C90</f>
        <v>2051.21</v>
      </c>
      <c r="D5" s="38">
        <f>C5/B5*100</f>
        <v>93.88384859655497</v>
      </c>
      <c r="E5" s="38">
        <v>1980.5749999999998</v>
      </c>
      <c r="F5" s="40">
        <f aca="true" t="shared" si="0" ref="F5:F68">C5-E5</f>
        <v>70.63500000000022</v>
      </c>
      <c r="G5" s="301">
        <f>G6+G24+G35+G42+G50+G66+G73+G90</f>
        <v>3174.25425</v>
      </c>
      <c r="H5" s="107">
        <v>2822.654</v>
      </c>
      <c r="I5" s="39">
        <f>G5-H5</f>
        <v>351.60024999999996</v>
      </c>
      <c r="J5" s="68">
        <f>IF(C5&gt;0,G5/C5*10,"")</f>
        <v>15.475033029285152</v>
      </c>
      <c r="K5" s="38">
        <f>IF(E5&gt;0,H5/E5*10,"")</f>
        <v>14.25168953460485</v>
      </c>
      <c r="L5" s="114">
        <f>J5-K5</f>
        <v>1.223343494680302</v>
      </c>
    </row>
    <row r="6" spans="1:12" s="19" customFormat="1" ht="15.75">
      <c r="A6" s="299" t="s">
        <v>3</v>
      </c>
      <c r="B6" s="139">
        <v>613.002</v>
      </c>
      <c r="C6" s="29">
        <f>SUM(C7:C23)</f>
        <v>607.3850000000002</v>
      </c>
      <c r="D6" s="42">
        <f aca="true" t="shared" si="1" ref="D6:D68">C6/B6*100</f>
        <v>99.08368977588985</v>
      </c>
      <c r="E6" s="42">
        <v>522.6</v>
      </c>
      <c r="F6" s="44">
        <f t="shared" si="0"/>
        <v>84.7850000000002</v>
      </c>
      <c r="G6" s="185">
        <f>SUM(G7:G23)</f>
        <v>1267.1999999999998</v>
      </c>
      <c r="H6" s="112">
        <v>866.6500000000001</v>
      </c>
      <c r="I6" s="43">
        <f aca="true" t="shared" si="2" ref="I6:I69">G6-H6</f>
        <v>400.5499999999997</v>
      </c>
      <c r="J6" s="32">
        <f aca="true" t="shared" si="3" ref="J6:J69">IF(C6&gt;0,G6/C6*10,"")</f>
        <v>20.863208673246774</v>
      </c>
      <c r="K6" s="42">
        <f aca="true" t="shared" si="4" ref="K6:K70">IF(E6&gt;0,H6/E6*10,"")</f>
        <v>16.583429008802145</v>
      </c>
      <c r="L6" s="71">
        <f aca="true" t="shared" si="5" ref="L6:L69">J6-K6</f>
        <v>4.279779664444629</v>
      </c>
    </row>
    <row r="7" spans="1:12" s="3" customFormat="1" ht="15">
      <c r="A7" s="149" t="s">
        <v>4</v>
      </c>
      <c r="B7" s="140">
        <v>211.303</v>
      </c>
      <c r="C7" s="30">
        <v>211</v>
      </c>
      <c r="D7" s="46">
        <f t="shared" si="1"/>
        <v>99.85660402360591</v>
      </c>
      <c r="E7" s="46">
        <v>176.7</v>
      </c>
      <c r="F7" s="50">
        <f t="shared" si="0"/>
        <v>34.30000000000001</v>
      </c>
      <c r="G7" s="302">
        <v>514.9</v>
      </c>
      <c r="H7" s="113">
        <v>338.9</v>
      </c>
      <c r="I7" s="48">
        <f t="shared" si="2"/>
        <v>176</v>
      </c>
      <c r="J7" s="33">
        <f t="shared" si="3"/>
        <v>24.402843601895732</v>
      </c>
      <c r="K7" s="46">
        <f t="shared" si="4"/>
        <v>19.17940011318619</v>
      </c>
      <c r="L7" s="70">
        <f t="shared" si="5"/>
        <v>5.223443488709542</v>
      </c>
    </row>
    <row r="8" spans="1:12" s="3" customFormat="1" ht="15">
      <c r="A8" s="149" t="s">
        <v>5</v>
      </c>
      <c r="B8" s="140">
        <v>11.279</v>
      </c>
      <c r="C8" s="30">
        <v>10.8</v>
      </c>
      <c r="D8" s="46">
        <f t="shared" si="1"/>
        <v>95.7531696072347</v>
      </c>
      <c r="E8" s="46">
        <v>9.4</v>
      </c>
      <c r="F8" s="50">
        <f t="shared" si="0"/>
        <v>1.4000000000000004</v>
      </c>
      <c r="G8" s="302">
        <v>19.3</v>
      </c>
      <c r="H8" s="113">
        <v>11.5</v>
      </c>
      <c r="I8" s="48">
        <f t="shared" si="2"/>
        <v>7.800000000000001</v>
      </c>
      <c r="J8" s="33">
        <f t="shared" si="3"/>
        <v>17.87037037037037</v>
      </c>
      <c r="K8" s="46">
        <f t="shared" si="4"/>
        <v>12.23404255319149</v>
      </c>
      <c r="L8" s="70">
        <f t="shared" si="5"/>
        <v>5.636327817178881</v>
      </c>
    </row>
    <row r="9" spans="1:12" s="3" customFormat="1" ht="15" hidden="1">
      <c r="A9" s="149" t="s">
        <v>6</v>
      </c>
      <c r="B9" s="140"/>
      <c r="C9" s="30"/>
      <c r="D9" s="46" t="e">
        <f t="shared" si="1"/>
        <v>#DIV/0!</v>
      </c>
      <c r="E9" s="46"/>
      <c r="F9" s="50">
        <f t="shared" si="0"/>
        <v>0</v>
      </c>
      <c r="G9" s="302"/>
      <c r="H9" s="113"/>
      <c r="I9" s="48">
        <f t="shared" si="2"/>
        <v>0</v>
      </c>
      <c r="J9" s="33">
        <f t="shared" si="3"/>
      </c>
      <c r="K9" s="46">
        <f t="shared" si="4"/>
      </c>
      <c r="L9" s="70" t="e">
        <f t="shared" si="5"/>
        <v>#VALUE!</v>
      </c>
    </row>
    <row r="10" spans="1:12" s="3" customFormat="1" ht="15">
      <c r="A10" s="149" t="s">
        <v>7</v>
      </c>
      <c r="B10" s="140">
        <v>77.745</v>
      </c>
      <c r="C10" s="30">
        <v>77.745</v>
      </c>
      <c r="D10" s="46">
        <f t="shared" si="1"/>
        <v>100</v>
      </c>
      <c r="E10" s="46">
        <v>64.2</v>
      </c>
      <c r="F10" s="50">
        <f t="shared" si="0"/>
        <v>13.545000000000002</v>
      </c>
      <c r="G10" s="302">
        <v>115.2</v>
      </c>
      <c r="H10" s="113">
        <v>95</v>
      </c>
      <c r="I10" s="48">
        <f t="shared" si="2"/>
        <v>20.200000000000003</v>
      </c>
      <c r="J10" s="33">
        <f t="shared" si="3"/>
        <v>14.817673162261238</v>
      </c>
      <c r="K10" s="46">
        <f t="shared" si="4"/>
        <v>14.797507788161992</v>
      </c>
      <c r="L10" s="70">
        <f t="shared" si="5"/>
        <v>0.020165374099246236</v>
      </c>
    </row>
    <row r="11" spans="1:12" s="3" customFormat="1" ht="15" hidden="1">
      <c r="A11" s="149" t="s">
        <v>8</v>
      </c>
      <c r="B11" s="140"/>
      <c r="C11" s="30"/>
      <c r="D11" s="46" t="e">
        <f t="shared" si="1"/>
        <v>#DIV/0!</v>
      </c>
      <c r="E11" s="46"/>
      <c r="F11" s="50">
        <f t="shared" si="0"/>
        <v>0</v>
      </c>
      <c r="G11" s="302"/>
      <c r="H11" s="113"/>
      <c r="I11" s="48">
        <f t="shared" si="2"/>
        <v>0</v>
      </c>
      <c r="J11" s="33">
        <f t="shared" si="3"/>
      </c>
      <c r="K11" s="46">
        <f t="shared" si="4"/>
      </c>
      <c r="L11" s="70" t="e">
        <f t="shared" si="5"/>
        <v>#VALUE!</v>
      </c>
    </row>
    <row r="12" spans="1:12" s="3" customFormat="1" ht="15" hidden="1">
      <c r="A12" s="149" t="s">
        <v>9</v>
      </c>
      <c r="B12" s="140">
        <v>0.108</v>
      </c>
      <c r="C12" s="30"/>
      <c r="D12" s="46">
        <f t="shared" si="1"/>
        <v>0</v>
      </c>
      <c r="E12" s="46"/>
      <c r="F12" s="50">
        <f t="shared" si="0"/>
        <v>0</v>
      </c>
      <c r="G12" s="302"/>
      <c r="H12" s="113"/>
      <c r="I12" s="48">
        <f t="shared" si="2"/>
        <v>0</v>
      </c>
      <c r="J12" s="33">
        <f t="shared" si="3"/>
      </c>
      <c r="K12" s="46">
        <f t="shared" si="4"/>
      </c>
      <c r="L12" s="70" t="e">
        <f t="shared" si="5"/>
        <v>#VALUE!</v>
      </c>
    </row>
    <row r="13" spans="1:12" s="3" customFormat="1" ht="15" hidden="1">
      <c r="A13" s="149" t="s">
        <v>10</v>
      </c>
      <c r="B13" s="140">
        <v>999999999</v>
      </c>
      <c r="C13" s="30"/>
      <c r="D13" s="46">
        <f t="shared" si="1"/>
        <v>0</v>
      </c>
      <c r="E13" s="46"/>
      <c r="F13" s="50">
        <f t="shared" si="0"/>
        <v>0</v>
      </c>
      <c r="G13" s="302"/>
      <c r="H13" s="113"/>
      <c r="I13" s="48">
        <f t="shared" si="2"/>
        <v>0</v>
      </c>
      <c r="J13" s="33">
        <f t="shared" si="3"/>
      </c>
      <c r="K13" s="46">
        <f t="shared" si="4"/>
      </c>
      <c r="L13" s="70" t="e">
        <f t="shared" si="5"/>
        <v>#VALUE!</v>
      </c>
    </row>
    <row r="14" spans="1:12" s="3" customFormat="1" ht="15">
      <c r="A14" s="149" t="s">
        <v>11</v>
      </c>
      <c r="B14" s="140">
        <v>135.885</v>
      </c>
      <c r="C14" s="30">
        <v>135.9</v>
      </c>
      <c r="D14" s="46">
        <f t="shared" si="1"/>
        <v>100.01103874599846</v>
      </c>
      <c r="E14" s="46">
        <v>110.9</v>
      </c>
      <c r="F14" s="50">
        <f t="shared" si="0"/>
        <v>25</v>
      </c>
      <c r="G14" s="302">
        <v>280.6</v>
      </c>
      <c r="H14" s="113">
        <v>174.6</v>
      </c>
      <c r="I14" s="48">
        <f t="shared" si="2"/>
        <v>106.00000000000003</v>
      </c>
      <c r="J14" s="33">
        <f t="shared" si="3"/>
        <v>20.647534952170716</v>
      </c>
      <c r="K14" s="46">
        <f t="shared" si="4"/>
        <v>15.743913435527501</v>
      </c>
      <c r="L14" s="70">
        <f t="shared" si="5"/>
        <v>4.903621516643215</v>
      </c>
    </row>
    <row r="15" spans="1:12" s="3" customFormat="1" ht="15">
      <c r="A15" s="149" t="s">
        <v>12</v>
      </c>
      <c r="B15" s="140">
        <v>49.665</v>
      </c>
      <c r="C15" s="30">
        <v>48.7</v>
      </c>
      <c r="D15" s="46">
        <f t="shared" si="1"/>
        <v>98.05698177791203</v>
      </c>
      <c r="E15" s="46">
        <v>35.2</v>
      </c>
      <c r="F15" s="50">
        <f t="shared" si="0"/>
        <v>13.5</v>
      </c>
      <c r="G15" s="302">
        <v>91.5</v>
      </c>
      <c r="H15" s="113">
        <v>53</v>
      </c>
      <c r="I15" s="48">
        <f t="shared" si="2"/>
        <v>38.5</v>
      </c>
      <c r="J15" s="33">
        <f t="shared" si="3"/>
        <v>18.788501026694043</v>
      </c>
      <c r="K15" s="46">
        <f t="shared" si="4"/>
        <v>15.056818181818182</v>
      </c>
      <c r="L15" s="70">
        <f t="shared" si="5"/>
        <v>3.731682844875861</v>
      </c>
    </row>
    <row r="16" spans="1:12" s="3" customFormat="1" ht="15" hidden="1">
      <c r="A16" s="149" t="s">
        <v>93</v>
      </c>
      <c r="B16" s="140">
        <v>0.541</v>
      </c>
      <c r="C16" s="30"/>
      <c r="D16" s="46">
        <f t="shared" si="1"/>
        <v>0</v>
      </c>
      <c r="E16" s="46"/>
      <c r="F16" s="50">
        <f t="shared" si="0"/>
        <v>0</v>
      </c>
      <c r="G16" s="302"/>
      <c r="H16" s="113"/>
      <c r="I16" s="48">
        <f t="shared" si="2"/>
        <v>0</v>
      </c>
      <c r="J16" s="33">
        <f t="shared" si="3"/>
      </c>
      <c r="K16" s="46">
        <f t="shared" si="4"/>
      </c>
      <c r="L16" s="70" t="e">
        <f t="shared" si="5"/>
        <v>#VALUE!</v>
      </c>
    </row>
    <row r="17" spans="1:12" s="3" customFormat="1" ht="15">
      <c r="A17" s="149" t="s">
        <v>13</v>
      </c>
      <c r="B17" s="140">
        <v>51.092</v>
      </c>
      <c r="C17" s="30">
        <v>51.03</v>
      </c>
      <c r="D17" s="46">
        <f t="shared" si="1"/>
        <v>99.87865027793002</v>
      </c>
      <c r="E17" s="46">
        <v>56.4</v>
      </c>
      <c r="F17" s="50">
        <f t="shared" si="0"/>
        <v>-5.369999999999997</v>
      </c>
      <c r="G17" s="302">
        <v>98.96</v>
      </c>
      <c r="H17" s="113">
        <v>76.7</v>
      </c>
      <c r="I17" s="48">
        <f t="shared" si="2"/>
        <v>22.25999999999999</v>
      </c>
      <c r="J17" s="33">
        <f t="shared" si="3"/>
        <v>19.39251420732902</v>
      </c>
      <c r="K17" s="46">
        <f t="shared" si="4"/>
        <v>13.599290780141844</v>
      </c>
      <c r="L17" s="70">
        <f t="shared" si="5"/>
        <v>5.793223427187177</v>
      </c>
    </row>
    <row r="18" spans="1:12" s="3" customFormat="1" ht="15">
      <c r="A18" s="149" t="s">
        <v>14</v>
      </c>
      <c r="B18" s="140">
        <v>10.454</v>
      </c>
      <c r="C18" s="30">
        <v>10.2</v>
      </c>
      <c r="D18" s="46">
        <f t="shared" si="1"/>
        <v>97.5703080160704</v>
      </c>
      <c r="E18" s="46">
        <v>10</v>
      </c>
      <c r="F18" s="50">
        <f t="shared" si="0"/>
        <v>0.1999999999999993</v>
      </c>
      <c r="G18" s="302">
        <v>25.12</v>
      </c>
      <c r="H18" s="113">
        <v>16.85</v>
      </c>
      <c r="I18" s="48">
        <f t="shared" si="2"/>
        <v>8.27</v>
      </c>
      <c r="J18" s="33">
        <f t="shared" si="3"/>
        <v>24.627450980392158</v>
      </c>
      <c r="K18" s="46">
        <f t="shared" si="4"/>
        <v>16.85</v>
      </c>
      <c r="L18" s="70">
        <f t="shared" si="5"/>
        <v>7.777450980392157</v>
      </c>
    </row>
    <row r="19" spans="1:12" s="3" customFormat="1" ht="15" hidden="1">
      <c r="A19" s="149" t="s">
        <v>15</v>
      </c>
      <c r="B19" s="140"/>
      <c r="C19" s="30"/>
      <c r="D19" s="46" t="e">
        <f t="shared" si="1"/>
        <v>#DIV/0!</v>
      </c>
      <c r="E19" s="46"/>
      <c r="F19" s="50">
        <f t="shared" si="0"/>
        <v>0</v>
      </c>
      <c r="G19" s="302"/>
      <c r="H19" s="113"/>
      <c r="I19" s="48">
        <f t="shared" si="2"/>
        <v>0</v>
      </c>
      <c r="J19" s="33">
        <f t="shared" si="3"/>
      </c>
      <c r="K19" s="46">
        <f t="shared" si="4"/>
      </c>
      <c r="L19" s="70" t="e">
        <f t="shared" si="5"/>
        <v>#VALUE!</v>
      </c>
    </row>
    <row r="20" spans="1:12" s="3" customFormat="1" ht="15">
      <c r="A20" s="149" t="s">
        <v>16</v>
      </c>
      <c r="B20" s="140">
        <v>49.031</v>
      </c>
      <c r="C20" s="30">
        <v>48.81</v>
      </c>
      <c r="D20" s="46">
        <f t="shared" si="1"/>
        <v>99.5492647508719</v>
      </c>
      <c r="E20" s="46">
        <v>43.4</v>
      </c>
      <c r="F20" s="50">
        <f t="shared" si="0"/>
        <v>5.410000000000004</v>
      </c>
      <c r="G20" s="302">
        <v>88.02</v>
      </c>
      <c r="H20" s="113">
        <v>77.5</v>
      </c>
      <c r="I20" s="48">
        <f t="shared" si="2"/>
        <v>10.519999999999996</v>
      </c>
      <c r="J20" s="33">
        <f t="shared" si="3"/>
        <v>18.033189920098337</v>
      </c>
      <c r="K20" s="46">
        <f t="shared" si="4"/>
        <v>17.857142857142858</v>
      </c>
      <c r="L20" s="70">
        <f t="shared" si="5"/>
        <v>0.17604706295547956</v>
      </c>
    </row>
    <row r="21" spans="1:12" s="3" customFormat="1" ht="15" hidden="1">
      <c r="A21" s="149" t="s">
        <v>17</v>
      </c>
      <c r="B21" s="140"/>
      <c r="C21" s="30"/>
      <c r="D21" s="46" t="e">
        <f t="shared" si="1"/>
        <v>#DIV/0!</v>
      </c>
      <c r="E21" s="46"/>
      <c r="F21" s="50">
        <f t="shared" si="0"/>
        <v>0</v>
      </c>
      <c r="G21" s="302"/>
      <c r="H21" s="113"/>
      <c r="I21" s="48">
        <f t="shared" si="2"/>
        <v>0</v>
      </c>
      <c r="J21" s="33">
        <f t="shared" si="3"/>
      </c>
      <c r="K21" s="46">
        <f t="shared" si="4"/>
      </c>
      <c r="L21" s="70" t="e">
        <f t="shared" si="5"/>
        <v>#VALUE!</v>
      </c>
    </row>
    <row r="22" spans="1:12" s="3" customFormat="1" ht="15">
      <c r="A22" s="149" t="s">
        <v>18</v>
      </c>
      <c r="B22" s="140">
        <v>15.885</v>
      </c>
      <c r="C22" s="30">
        <v>13.2</v>
      </c>
      <c r="D22" s="46">
        <f t="shared" si="1"/>
        <v>83.09726156751653</v>
      </c>
      <c r="E22" s="46">
        <v>16.4</v>
      </c>
      <c r="F22" s="50">
        <f t="shared" si="0"/>
        <v>-3.1999999999999993</v>
      </c>
      <c r="G22" s="302">
        <v>33.6</v>
      </c>
      <c r="H22" s="113">
        <v>22.6</v>
      </c>
      <c r="I22" s="48">
        <f t="shared" si="2"/>
        <v>11</v>
      </c>
      <c r="J22" s="33">
        <f t="shared" si="3"/>
        <v>25.45454545454546</v>
      </c>
      <c r="K22" s="46">
        <f t="shared" si="4"/>
        <v>13.78048780487805</v>
      </c>
      <c r="L22" s="70">
        <f t="shared" si="5"/>
        <v>11.67405764966741</v>
      </c>
    </row>
    <row r="23" spans="1:12" s="3" customFormat="1" ht="15" hidden="1">
      <c r="A23" s="149" t="s">
        <v>19</v>
      </c>
      <c r="B23" s="140"/>
      <c r="C23" s="30"/>
      <c r="D23" s="46" t="e">
        <f t="shared" si="1"/>
        <v>#DIV/0!</v>
      </c>
      <c r="E23" s="46"/>
      <c r="F23" s="50">
        <f t="shared" si="0"/>
        <v>0</v>
      </c>
      <c r="G23" s="302"/>
      <c r="H23" s="113"/>
      <c r="I23" s="48">
        <f t="shared" si="2"/>
        <v>0</v>
      </c>
      <c r="J23" s="33">
        <f t="shared" si="3"/>
      </c>
      <c r="K23" s="46">
        <f t="shared" si="4"/>
      </c>
      <c r="L23" s="70" t="e">
        <f t="shared" si="5"/>
        <v>#VALUE!</v>
      </c>
    </row>
    <row r="24" spans="1:12" s="19" customFormat="1" ht="15.75" hidden="1">
      <c r="A24" s="299" t="s">
        <v>20</v>
      </c>
      <c r="B24" s="139">
        <v>999999999</v>
      </c>
      <c r="C24" s="29">
        <f>SUM(C25:C34)-C28</f>
        <v>0</v>
      </c>
      <c r="D24" s="42">
        <f t="shared" si="1"/>
        <v>0</v>
      </c>
      <c r="E24" s="42">
        <v>0</v>
      </c>
      <c r="F24" s="44">
        <f t="shared" si="0"/>
        <v>0</v>
      </c>
      <c r="G24" s="185">
        <f>SUM(G25:G34)-G28</f>
        <v>0</v>
      </c>
      <c r="H24" s="112">
        <v>0</v>
      </c>
      <c r="I24" s="43">
        <f t="shared" si="2"/>
        <v>0</v>
      </c>
      <c r="J24" s="32">
        <f t="shared" si="3"/>
      </c>
      <c r="K24" s="42">
        <f t="shared" si="4"/>
      </c>
      <c r="L24" s="71" t="e">
        <f t="shared" si="5"/>
        <v>#VALUE!</v>
      </c>
    </row>
    <row r="25" spans="1:12" s="3" customFormat="1" ht="15" hidden="1">
      <c r="A25" s="149" t="s">
        <v>61</v>
      </c>
      <c r="B25" s="140"/>
      <c r="C25" s="30"/>
      <c r="D25" s="46" t="e">
        <f t="shared" si="1"/>
        <v>#DIV/0!</v>
      </c>
      <c r="E25" s="46"/>
      <c r="F25" s="50">
        <f t="shared" si="0"/>
        <v>0</v>
      </c>
      <c r="G25" s="302"/>
      <c r="H25" s="113"/>
      <c r="I25" s="48">
        <f t="shared" si="2"/>
        <v>0</v>
      </c>
      <c r="J25" s="33">
        <f t="shared" si="3"/>
      </c>
      <c r="K25" s="46">
        <f t="shared" si="4"/>
      </c>
      <c r="L25" s="70" t="e">
        <f t="shared" si="5"/>
        <v>#VALUE!</v>
      </c>
    </row>
    <row r="26" spans="1:12" s="3" customFormat="1" ht="15" hidden="1">
      <c r="A26" s="149" t="s">
        <v>21</v>
      </c>
      <c r="B26" s="140"/>
      <c r="C26" s="30"/>
      <c r="D26" s="46" t="e">
        <f t="shared" si="1"/>
        <v>#DIV/0!</v>
      </c>
      <c r="E26" s="46"/>
      <c r="F26" s="50">
        <f t="shared" si="0"/>
        <v>0</v>
      </c>
      <c r="G26" s="302"/>
      <c r="H26" s="113"/>
      <c r="I26" s="48">
        <f t="shared" si="2"/>
        <v>0</v>
      </c>
      <c r="J26" s="33">
        <f t="shared" si="3"/>
      </c>
      <c r="K26" s="46">
        <f t="shared" si="4"/>
      </c>
      <c r="L26" s="70" t="e">
        <f t="shared" si="5"/>
        <v>#VALUE!</v>
      </c>
    </row>
    <row r="27" spans="1:12" s="3" customFormat="1" ht="15" hidden="1">
      <c r="A27" s="149" t="s">
        <v>22</v>
      </c>
      <c r="B27" s="140"/>
      <c r="C27" s="30"/>
      <c r="D27" s="46" t="e">
        <f t="shared" si="1"/>
        <v>#DIV/0!</v>
      </c>
      <c r="E27" s="46"/>
      <c r="F27" s="50">
        <f t="shared" si="0"/>
        <v>0</v>
      </c>
      <c r="G27" s="302"/>
      <c r="H27" s="113"/>
      <c r="I27" s="48">
        <f t="shared" si="2"/>
        <v>0</v>
      </c>
      <c r="J27" s="33">
        <f t="shared" si="3"/>
      </c>
      <c r="K27" s="46">
        <f t="shared" si="4"/>
      </c>
      <c r="L27" s="70" t="e">
        <f t="shared" si="5"/>
        <v>#VALUE!</v>
      </c>
    </row>
    <row r="28" spans="1:12" s="3" customFormat="1" ht="15" hidden="1">
      <c r="A28" s="149" t="s">
        <v>62</v>
      </c>
      <c r="B28" s="140"/>
      <c r="C28" s="30"/>
      <c r="D28" s="46" t="e">
        <f t="shared" si="1"/>
        <v>#DIV/0!</v>
      </c>
      <c r="E28" s="46"/>
      <c r="F28" s="50">
        <f t="shared" si="0"/>
        <v>0</v>
      </c>
      <c r="G28" s="302"/>
      <c r="H28" s="113"/>
      <c r="I28" s="48">
        <f t="shared" si="2"/>
        <v>0</v>
      </c>
      <c r="J28" s="33">
        <f t="shared" si="3"/>
      </c>
      <c r="K28" s="46">
        <f t="shared" si="4"/>
      </c>
      <c r="L28" s="70" t="e">
        <f t="shared" si="5"/>
        <v>#VALUE!</v>
      </c>
    </row>
    <row r="29" spans="1:12" s="3" customFormat="1" ht="15" hidden="1">
      <c r="A29" s="149" t="s">
        <v>23</v>
      </c>
      <c r="B29" s="140"/>
      <c r="C29" s="30"/>
      <c r="D29" s="46" t="e">
        <f t="shared" si="1"/>
        <v>#DIV/0!</v>
      </c>
      <c r="E29" s="46"/>
      <c r="F29" s="50">
        <f t="shared" si="0"/>
        <v>0</v>
      </c>
      <c r="G29" s="302"/>
      <c r="H29" s="113"/>
      <c r="I29" s="48">
        <f t="shared" si="2"/>
        <v>0</v>
      </c>
      <c r="J29" s="33">
        <f t="shared" si="3"/>
      </c>
      <c r="K29" s="46">
        <f t="shared" si="4"/>
      </c>
      <c r="L29" s="70" t="e">
        <f t="shared" si="5"/>
        <v>#VALUE!</v>
      </c>
    </row>
    <row r="30" spans="1:12" s="3" customFormat="1" ht="15" hidden="1">
      <c r="A30" s="149" t="s">
        <v>24</v>
      </c>
      <c r="B30" s="140">
        <v>999999999</v>
      </c>
      <c r="C30" s="30"/>
      <c r="D30" s="46">
        <f t="shared" si="1"/>
        <v>0</v>
      </c>
      <c r="E30" s="46"/>
      <c r="F30" s="50">
        <f t="shared" si="0"/>
        <v>0</v>
      </c>
      <c r="G30" s="302"/>
      <c r="H30" s="113"/>
      <c r="I30" s="48">
        <f t="shared" si="2"/>
        <v>0</v>
      </c>
      <c r="J30" s="33">
        <f t="shared" si="3"/>
      </c>
      <c r="K30" s="46">
        <f t="shared" si="4"/>
      </c>
      <c r="L30" s="70" t="e">
        <f t="shared" si="5"/>
        <v>#VALUE!</v>
      </c>
    </row>
    <row r="31" spans="1:12" s="3" customFormat="1" ht="15" hidden="1">
      <c r="A31" s="149" t="s">
        <v>25</v>
      </c>
      <c r="B31" s="140"/>
      <c r="C31" s="30"/>
      <c r="D31" s="46" t="e">
        <f t="shared" si="1"/>
        <v>#DIV/0!</v>
      </c>
      <c r="E31" s="46"/>
      <c r="F31" s="50">
        <f t="shared" si="0"/>
        <v>0</v>
      </c>
      <c r="G31" s="302"/>
      <c r="H31" s="113"/>
      <c r="I31" s="48">
        <f t="shared" si="2"/>
        <v>0</v>
      </c>
      <c r="J31" s="33">
        <f t="shared" si="3"/>
      </c>
      <c r="K31" s="46">
        <f t="shared" si="4"/>
      </c>
      <c r="L31" s="70" t="e">
        <f t="shared" si="5"/>
        <v>#VALUE!</v>
      </c>
    </row>
    <row r="32" spans="1:12" s="3" customFormat="1" ht="15" hidden="1">
      <c r="A32" s="149" t="s">
        <v>26</v>
      </c>
      <c r="B32" s="140"/>
      <c r="C32" s="30"/>
      <c r="D32" s="46" t="e">
        <f t="shared" si="1"/>
        <v>#DIV/0!</v>
      </c>
      <c r="E32" s="46"/>
      <c r="F32" s="50">
        <f t="shared" si="0"/>
        <v>0</v>
      </c>
      <c r="G32" s="302"/>
      <c r="H32" s="113"/>
      <c r="I32" s="48">
        <f t="shared" si="2"/>
        <v>0</v>
      </c>
      <c r="J32" s="33">
        <f t="shared" si="3"/>
      </c>
      <c r="K32" s="46">
        <f t="shared" si="4"/>
      </c>
      <c r="L32" s="70" t="e">
        <f t="shared" si="5"/>
        <v>#VALUE!</v>
      </c>
    </row>
    <row r="33" spans="1:12" s="3" customFormat="1" ht="15" hidden="1">
      <c r="A33" s="149" t="s">
        <v>27</v>
      </c>
      <c r="B33" s="140"/>
      <c r="C33" s="30"/>
      <c r="D33" s="46" t="e">
        <f t="shared" si="1"/>
        <v>#DIV/0!</v>
      </c>
      <c r="E33" s="46"/>
      <c r="F33" s="50">
        <f t="shared" si="0"/>
        <v>0</v>
      </c>
      <c r="G33" s="302"/>
      <c r="H33" s="113"/>
      <c r="I33" s="48">
        <f t="shared" si="2"/>
        <v>0</v>
      </c>
      <c r="J33" s="33">
        <f t="shared" si="3"/>
      </c>
      <c r="K33" s="46">
        <f t="shared" si="4"/>
      </c>
      <c r="L33" s="70" t="e">
        <f t="shared" si="5"/>
        <v>#VALUE!</v>
      </c>
    </row>
    <row r="34" spans="1:12" s="3" customFormat="1" ht="15" hidden="1">
      <c r="A34" s="149" t="s">
        <v>28</v>
      </c>
      <c r="B34" s="140"/>
      <c r="C34" s="30"/>
      <c r="D34" s="46" t="e">
        <f t="shared" si="1"/>
        <v>#DIV/0!</v>
      </c>
      <c r="E34" s="46"/>
      <c r="F34" s="50">
        <f t="shared" si="0"/>
        <v>0</v>
      </c>
      <c r="G34" s="302"/>
      <c r="H34" s="113"/>
      <c r="I34" s="48">
        <f t="shared" si="2"/>
        <v>0</v>
      </c>
      <c r="J34" s="33">
        <f t="shared" si="3"/>
      </c>
      <c r="K34" s="46">
        <f t="shared" si="4"/>
      </c>
      <c r="L34" s="70" t="e">
        <f t="shared" si="5"/>
        <v>#VALUE!</v>
      </c>
    </row>
    <row r="35" spans="1:12" s="19" customFormat="1" ht="15.75">
      <c r="A35" s="299" t="s">
        <v>94</v>
      </c>
      <c r="B35" s="139">
        <v>181.161</v>
      </c>
      <c r="C35" s="29">
        <f>SUM(C36:C41)</f>
        <v>179.32700000000003</v>
      </c>
      <c r="D35" s="42">
        <f t="shared" si="1"/>
        <v>98.987640827772</v>
      </c>
      <c r="E35" s="41">
        <v>196.39999999999998</v>
      </c>
      <c r="F35" s="44">
        <f t="shared" si="0"/>
        <v>-17.07299999999995</v>
      </c>
      <c r="G35" s="41">
        <f>SUM(G36:G41)</f>
        <v>363.05</v>
      </c>
      <c r="H35" s="41">
        <v>294.8999999999999</v>
      </c>
      <c r="I35" s="43">
        <f>G35-H35</f>
        <v>68.15000000000009</v>
      </c>
      <c r="J35" s="32">
        <f t="shared" si="3"/>
        <v>20.24513876884128</v>
      </c>
      <c r="K35" s="42">
        <f t="shared" si="4"/>
        <v>15.015274949083501</v>
      </c>
      <c r="L35" s="71">
        <f t="shared" si="5"/>
        <v>5.229863819757778</v>
      </c>
    </row>
    <row r="36" spans="1:12" s="25" customFormat="1" ht="15">
      <c r="A36" s="149" t="s">
        <v>63</v>
      </c>
      <c r="B36" s="140">
        <v>6.489</v>
      </c>
      <c r="C36" s="30">
        <v>6.3</v>
      </c>
      <c r="D36" s="46">
        <f t="shared" si="1"/>
        <v>97.0873786407767</v>
      </c>
      <c r="E36" s="46">
        <v>7.2</v>
      </c>
      <c r="F36" s="50">
        <f t="shared" si="0"/>
        <v>-0.9000000000000004</v>
      </c>
      <c r="G36" s="187">
        <v>13</v>
      </c>
      <c r="H36" s="108">
        <v>9.9</v>
      </c>
      <c r="I36" s="48">
        <f t="shared" si="2"/>
        <v>3.0999999999999996</v>
      </c>
      <c r="J36" s="30">
        <f t="shared" si="3"/>
        <v>20.634920634920636</v>
      </c>
      <c r="K36" s="46">
        <f>IF(E36&gt;0,H36/E36*10,"")</f>
        <v>13.75</v>
      </c>
      <c r="L36" s="70">
        <f t="shared" si="5"/>
        <v>6.884920634920636</v>
      </c>
    </row>
    <row r="37" spans="1:12" s="3" customFormat="1" ht="15" hidden="1">
      <c r="A37" s="149" t="s">
        <v>67</v>
      </c>
      <c r="B37" s="140">
        <v>0.1</v>
      </c>
      <c r="C37" s="30"/>
      <c r="D37" s="46">
        <f t="shared" si="1"/>
        <v>0</v>
      </c>
      <c r="E37" s="46"/>
      <c r="F37" s="50">
        <f t="shared" si="0"/>
        <v>0</v>
      </c>
      <c r="G37" s="187"/>
      <c r="H37" s="108"/>
      <c r="I37" s="48">
        <f t="shared" si="2"/>
        <v>0</v>
      </c>
      <c r="J37" s="30">
        <f t="shared" si="3"/>
      </c>
      <c r="K37" s="46">
        <f t="shared" si="4"/>
      </c>
      <c r="L37" s="70" t="e">
        <f t="shared" si="5"/>
        <v>#VALUE!</v>
      </c>
    </row>
    <row r="38" spans="1:12" s="3" customFormat="1" ht="15">
      <c r="A38" s="149" t="s">
        <v>30</v>
      </c>
      <c r="B38" s="140">
        <v>155.052</v>
      </c>
      <c r="C38" s="30">
        <v>153.5</v>
      </c>
      <c r="D38" s="46">
        <f t="shared" si="1"/>
        <v>98.99904548151588</v>
      </c>
      <c r="E38" s="46">
        <v>167.7</v>
      </c>
      <c r="F38" s="50">
        <f t="shared" si="0"/>
        <v>-14.199999999999989</v>
      </c>
      <c r="G38" s="187">
        <v>323.4</v>
      </c>
      <c r="H38" s="108">
        <v>265.2</v>
      </c>
      <c r="I38" s="48">
        <f t="shared" si="2"/>
        <v>58.19999999999999</v>
      </c>
      <c r="J38" s="30">
        <f t="shared" si="3"/>
        <v>21.068403908794785</v>
      </c>
      <c r="K38" s="46">
        <f t="shared" si="4"/>
        <v>15.813953488372094</v>
      </c>
      <c r="L38" s="70">
        <f t="shared" si="5"/>
        <v>5.254450420422691</v>
      </c>
    </row>
    <row r="39" spans="1:12" s="3" customFormat="1" ht="15" hidden="1">
      <c r="A39" s="149" t="s">
        <v>31</v>
      </c>
      <c r="B39" s="140"/>
      <c r="C39" s="30"/>
      <c r="D39" s="46" t="e">
        <f t="shared" si="1"/>
        <v>#DIV/0!</v>
      </c>
      <c r="E39" s="46"/>
      <c r="F39" s="50">
        <f t="shared" si="0"/>
        <v>0</v>
      </c>
      <c r="G39" s="187"/>
      <c r="H39" s="108"/>
      <c r="I39" s="48">
        <f>G39-H39</f>
        <v>0</v>
      </c>
      <c r="J39" s="30">
        <f t="shared" si="3"/>
      </c>
      <c r="K39" s="46">
        <f t="shared" si="4"/>
      </c>
      <c r="L39" s="70" t="e">
        <f t="shared" si="5"/>
        <v>#VALUE!</v>
      </c>
    </row>
    <row r="40" spans="1:12" s="3" customFormat="1" ht="15">
      <c r="A40" s="149" t="s">
        <v>32</v>
      </c>
      <c r="B40" s="140">
        <v>10.227</v>
      </c>
      <c r="C40" s="30">
        <v>10.227</v>
      </c>
      <c r="D40" s="46">
        <f t="shared" si="1"/>
        <v>100</v>
      </c>
      <c r="E40" s="46">
        <v>10.9</v>
      </c>
      <c r="F40" s="50">
        <f t="shared" si="0"/>
        <v>-0.673</v>
      </c>
      <c r="G40" s="187">
        <v>17.3</v>
      </c>
      <c r="H40" s="108">
        <v>12.4</v>
      </c>
      <c r="I40" s="48">
        <f t="shared" si="2"/>
        <v>4.9</v>
      </c>
      <c r="J40" s="30">
        <f t="shared" si="3"/>
        <v>16.916006649066198</v>
      </c>
      <c r="K40" s="46">
        <f t="shared" si="4"/>
        <v>11.376146788990827</v>
      </c>
      <c r="L40" s="70">
        <f t="shared" si="5"/>
        <v>5.539859860075371</v>
      </c>
    </row>
    <row r="41" spans="1:12" s="3" customFormat="1" ht="15">
      <c r="A41" s="149" t="s">
        <v>33</v>
      </c>
      <c r="B41" s="140">
        <v>9.362</v>
      </c>
      <c r="C41" s="30">
        <v>9.3</v>
      </c>
      <c r="D41" s="46">
        <f t="shared" si="1"/>
        <v>99.33774834437087</v>
      </c>
      <c r="E41" s="46">
        <v>10.6</v>
      </c>
      <c r="F41" s="50">
        <f t="shared" si="0"/>
        <v>-1.299999999999999</v>
      </c>
      <c r="G41" s="187">
        <v>9.35</v>
      </c>
      <c r="H41" s="108">
        <v>7.4</v>
      </c>
      <c r="I41" s="48">
        <f t="shared" si="2"/>
        <v>1.9499999999999993</v>
      </c>
      <c r="J41" s="30">
        <f t="shared" si="3"/>
        <v>10.053763440860216</v>
      </c>
      <c r="K41" s="46">
        <f>IF(E41&gt;0,H41/E41*10,"")</f>
        <v>6.981132075471699</v>
      </c>
      <c r="L41" s="70">
        <f t="shared" si="5"/>
        <v>3.072631365388517</v>
      </c>
    </row>
    <row r="42" spans="1:12" s="19" customFormat="1" ht="15.75">
      <c r="A42" s="299" t="s">
        <v>99</v>
      </c>
      <c r="B42" s="139">
        <v>30.009</v>
      </c>
      <c r="C42" s="31">
        <f>SUM(C43:C49)</f>
        <v>2.472</v>
      </c>
      <c r="D42" s="52">
        <f t="shared" si="1"/>
        <v>8.237528741377586</v>
      </c>
      <c r="E42" s="51">
        <v>32.4</v>
      </c>
      <c r="F42" s="44">
        <f t="shared" si="0"/>
        <v>-29.927999999999997</v>
      </c>
      <c r="G42" s="67">
        <f>SUM(G43:G49)</f>
        <v>3.8</v>
      </c>
      <c r="H42" s="51">
        <v>39.67</v>
      </c>
      <c r="I42" s="43">
        <f>G42-H42</f>
        <v>-35.870000000000005</v>
      </c>
      <c r="J42" s="32">
        <f t="shared" si="3"/>
        <v>15.372168284789643</v>
      </c>
      <c r="K42" s="52">
        <f aca="true" t="shared" si="6" ref="K42:K50">IF(E42&gt;0,H42/E42*10,"")</f>
        <v>12.243827160493828</v>
      </c>
      <c r="L42" s="71">
        <f t="shared" si="5"/>
        <v>3.1283411242958152</v>
      </c>
    </row>
    <row r="43" spans="1:12" s="3" customFormat="1" ht="15" hidden="1">
      <c r="A43" s="149" t="s">
        <v>64</v>
      </c>
      <c r="B43" s="140"/>
      <c r="C43" s="30"/>
      <c r="D43" s="46" t="e">
        <f t="shared" si="1"/>
        <v>#DIV/0!</v>
      </c>
      <c r="E43" s="46"/>
      <c r="F43" s="50">
        <f t="shared" si="0"/>
        <v>0</v>
      </c>
      <c r="G43" s="187"/>
      <c r="H43" s="108"/>
      <c r="I43" s="48">
        <f t="shared" si="2"/>
        <v>0</v>
      </c>
      <c r="J43" s="30">
        <f>IF(C43&gt;0,G43/C43*10,"")</f>
      </c>
      <c r="K43" s="46">
        <f t="shared" si="6"/>
      </c>
      <c r="L43" s="70" t="e">
        <f t="shared" si="5"/>
        <v>#VALUE!</v>
      </c>
    </row>
    <row r="44" spans="1:12" s="3" customFormat="1" ht="15" hidden="1">
      <c r="A44" s="149" t="s">
        <v>65</v>
      </c>
      <c r="B44" s="140">
        <v>999999999</v>
      </c>
      <c r="C44" s="30"/>
      <c r="D44" s="46">
        <f t="shared" si="1"/>
        <v>0</v>
      </c>
      <c r="E44" s="46"/>
      <c r="F44" s="50">
        <f t="shared" si="0"/>
        <v>0</v>
      </c>
      <c r="G44" s="187"/>
      <c r="H44" s="108"/>
      <c r="I44" s="48">
        <f t="shared" si="2"/>
        <v>0</v>
      </c>
      <c r="J44" s="30">
        <f t="shared" si="3"/>
      </c>
      <c r="K44" s="46">
        <f t="shared" si="6"/>
      </c>
      <c r="L44" s="70" t="e">
        <f t="shared" si="5"/>
        <v>#VALUE!</v>
      </c>
    </row>
    <row r="45" spans="1:12" s="3" customFormat="1" ht="15">
      <c r="A45" s="149" t="s">
        <v>66</v>
      </c>
      <c r="B45" s="140">
        <v>3.601</v>
      </c>
      <c r="C45" s="30">
        <v>0.4</v>
      </c>
      <c r="D45" s="46">
        <f t="shared" si="1"/>
        <v>11.108025548458762</v>
      </c>
      <c r="E45" s="46">
        <v>4.5</v>
      </c>
      <c r="F45" s="50">
        <f t="shared" si="0"/>
        <v>-4.1</v>
      </c>
      <c r="G45" s="187">
        <v>0.8</v>
      </c>
      <c r="H45" s="108">
        <v>6.57</v>
      </c>
      <c r="I45" s="48">
        <f>G45-H45</f>
        <v>-5.7700000000000005</v>
      </c>
      <c r="J45" s="30">
        <f t="shared" si="3"/>
        <v>20</v>
      </c>
      <c r="K45" s="46">
        <f t="shared" si="6"/>
        <v>14.6</v>
      </c>
      <c r="L45" s="70">
        <f t="shared" si="5"/>
        <v>5.4</v>
      </c>
    </row>
    <row r="46" spans="1:12" s="3" customFormat="1" ht="15">
      <c r="A46" s="149" t="s">
        <v>29</v>
      </c>
      <c r="B46" s="140">
        <v>0.972</v>
      </c>
      <c r="C46" s="30">
        <v>0.972</v>
      </c>
      <c r="D46" s="46">
        <f t="shared" si="1"/>
        <v>100</v>
      </c>
      <c r="E46" s="46">
        <v>0.5</v>
      </c>
      <c r="F46" s="50">
        <f t="shared" si="0"/>
        <v>0.472</v>
      </c>
      <c r="G46" s="187">
        <v>1.2</v>
      </c>
      <c r="H46" s="108">
        <v>0.5</v>
      </c>
      <c r="I46" s="48">
        <f>G46-H46</f>
        <v>0.7</v>
      </c>
      <c r="J46" s="30">
        <f t="shared" si="3"/>
        <v>12.345679012345679</v>
      </c>
      <c r="K46" s="46">
        <f t="shared" si="6"/>
        <v>10</v>
      </c>
      <c r="L46" s="70">
        <f t="shared" si="5"/>
        <v>2.3456790123456788</v>
      </c>
    </row>
    <row r="47" spans="1:12" s="3" customFormat="1" ht="15">
      <c r="A47" s="149" t="s">
        <v>68</v>
      </c>
      <c r="B47" s="140">
        <v>3.054</v>
      </c>
      <c r="C47" s="30">
        <v>1.1</v>
      </c>
      <c r="D47" s="46">
        <f t="shared" si="1"/>
        <v>36.018336607727576</v>
      </c>
      <c r="E47" s="46">
        <v>1.4</v>
      </c>
      <c r="F47" s="50">
        <f t="shared" si="0"/>
        <v>-0.2999999999999998</v>
      </c>
      <c r="G47" s="187">
        <v>1.8</v>
      </c>
      <c r="H47" s="108">
        <v>1.4</v>
      </c>
      <c r="I47" s="48">
        <f>G47-H47</f>
        <v>0.40000000000000013</v>
      </c>
      <c r="J47" s="30">
        <f>IF(C47&gt;0,G47/C47*10,"")</f>
        <v>16.363636363636363</v>
      </c>
      <c r="K47" s="46">
        <f t="shared" si="6"/>
        <v>10</v>
      </c>
      <c r="L47" s="70">
        <f t="shared" si="5"/>
        <v>6.363636363636363</v>
      </c>
    </row>
    <row r="48" spans="1:12" s="3" customFormat="1" ht="15" hidden="1">
      <c r="A48" s="149" t="s">
        <v>69</v>
      </c>
      <c r="B48" s="140"/>
      <c r="C48" s="30"/>
      <c r="D48" s="46" t="e">
        <f t="shared" si="1"/>
        <v>#DIV/0!</v>
      </c>
      <c r="E48" s="46"/>
      <c r="F48" s="50">
        <f t="shared" si="0"/>
        <v>0</v>
      </c>
      <c r="G48" s="187"/>
      <c r="H48" s="108"/>
      <c r="I48" s="48">
        <f>G48-H48</f>
        <v>0</v>
      </c>
      <c r="J48" s="30">
        <f>IF(C48&gt;0,G48/C48*10,"")</f>
      </c>
      <c r="K48" s="46">
        <f t="shared" si="6"/>
      </c>
      <c r="L48" s="70" t="e">
        <f t="shared" si="5"/>
        <v>#VALUE!</v>
      </c>
    </row>
    <row r="49" spans="1:12" s="3" customFormat="1" ht="15" hidden="1">
      <c r="A49" s="149" t="s">
        <v>96</v>
      </c>
      <c r="B49" s="140">
        <v>22.322</v>
      </c>
      <c r="C49" s="30"/>
      <c r="D49" s="46">
        <f t="shared" si="1"/>
        <v>0</v>
      </c>
      <c r="E49" s="46">
        <v>26</v>
      </c>
      <c r="F49" s="50">
        <f t="shared" si="0"/>
        <v>-26</v>
      </c>
      <c r="G49" s="187"/>
      <c r="H49" s="108">
        <v>31.2</v>
      </c>
      <c r="I49" s="48">
        <f>G49-H49</f>
        <v>-31.2</v>
      </c>
      <c r="J49" s="30">
        <f>IF(C49&gt;0,G49/C49*10,"")</f>
      </c>
      <c r="K49" s="46">
        <f t="shared" si="6"/>
        <v>12</v>
      </c>
      <c r="L49" s="70" t="e">
        <f t="shared" si="5"/>
        <v>#VALUE!</v>
      </c>
    </row>
    <row r="50" spans="1:12" s="19" customFormat="1" ht="15.75">
      <c r="A50" s="238" t="s">
        <v>34</v>
      </c>
      <c r="B50" s="139">
        <v>90.932</v>
      </c>
      <c r="C50" s="32">
        <f>SUM(C51:C65)-C62</f>
        <v>85.001</v>
      </c>
      <c r="D50" s="42">
        <f t="shared" si="1"/>
        <v>93.47754365899793</v>
      </c>
      <c r="E50" s="52">
        <v>69.7</v>
      </c>
      <c r="F50" s="44">
        <f t="shared" si="0"/>
        <v>15.301000000000002</v>
      </c>
      <c r="G50" s="188">
        <f>SUM(G51:G65)-G62</f>
        <v>123.8</v>
      </c>
      <c r="H50" s="109">
        <v>100.122</v>
      </c>
      <c r="I50" s="214">
        <f>SUM(I51:I65)-I62</f>
        <v>23.677999999999997</v>
      </c>
      <c r="J50" s="29">
        <f t="shared" si="3"/>
        <v>14.564534534887823</v>
      </c>
      <c r="K50" s="52">
        <f t="shared" si="6"/>
        <v>14.364705882352942</v>
      </c>
      <c r="L50" s="71">
        <f t="shared" si="5"/>
        <v>0.19982865253488136</v>
      </c>
    </row>
    <row r="51" spans="1:12" s="25" customFormat="1" ht="15" hidden="1">
      <c r="A51" s="230" t="s">
        <v>70</v>
      </c>
      <c r="B51" s="140">
        <v>0.133</v>
      </c>
      <c r="C51" s="33"/>
      <c r="D51" s="46">
        <f t="shared" si="1"/>
        <v>0</v>
      </c>
      <c r="E51" s="57"/>
      <c r="F51" s="50">
        <f t="shared" si="0"/>
        <v>0</v>
      </c>
      <c r="G51" s="187"/>
      <c r="H51" s="108"/>
      <c r="I51" s="140">
        <f t="shared" si="2"/>
        <v>0</v>
      </c>
      <c r="J51" s="30">
        <f t="shared" si="3"/>
      </c>
      <c r="K51" s="46">
        <f aca="true" t="shared" si="7" ref="K51:K56">IF(E51&gt;0,H51/E51*10,"")</f>
      </c>
      <c r="L51" s="70" t="e">
        <f t="shared" si="5"/>
        <v>#VALUE!</v>
      </c>
    </row>
    <row r="52" spans="1:12" s="3" customFormat="1" ht="15" hidden="1">
      <c r="A52" s="230" t="s">
        <v>71</v>
      </c>
      <c r="B52" s="140"/>
      <c r="C52" s="33"/>
      <c r="D52" s="46" t="e">
        <f t="shared" si="1"/>
        <v>#DIV/0!</v>
      </c>
      <c r="E52" s="57"/>
      <c r="F52" s="50">
        <f t="shared" si="0"/>
        <v>0</v>
      </c>
      <c r="G52" s="187"/>
      <c r="H52" s="108"/>
      <c r="I52" s="140">
        <f t="shared" si="2"/>
        <v>0</v>
      </c>
      <c r="J52" s="30">
        <f t="shared" si="3"/>
      </c>
      <c r="K52" s="46">
        <f t="shared" si="7"/>
      </c>
      <c r="L52" s="70" t="e">
        <f t="shared" si="5"/>
        <v>#VALUE!</v>
      </c>
    </row>
    <row r="53" spans="1:12" s="3" customFormat="1" ht="15">
      <c r="A53" s="230" t="s">
        <v>72</v>
      </c>
      <c r="B53" s="140">
        <v>11.513</v>
      </c>
      <c r="C53" s="33">
        <v>11.513</v>
      </c>
      <c r="D53" s="46">
        <f t="shared" si="1"/>
        <v>100</v>
      </c>
      <c r="E53" s="57">
        <v>8.2</v>
      </c>
      <c r="F53" s="50">
        <f t="shared" si="0"/>
        <v>3.3130000000000006</v>
      </c>
      <c r="G53" s="187">
        <v>11</v>
      </c>
      <c r="H53" s="108">
        <v>14.8</v>
      </c>
      <c r="I53" s="140">
        <f t="shared" si="2"/>
        <v>-3.8000000000000007</v>
      </c>
      <c r="J53" s="30">
        <f t="shared" si="3"/>
        <v>9.554416746286806</v>
      </c>
      <c r="K53" s="46">
        <f t="shared" si="7"/>
        <v>18.04878048780488</v>
      </c>
      <c r="L53" s="70">
        <f t="shared" si="5"/>
        <v>-8.494363741518073</v>
      </c>
    </row>
    <row r="54" spans="1:12" s="3" customFormat="1" ht="15">
      <c r="A54" s="230" t="s">
        <v>73</v>
      </c>
      <c r="B54" s="140">
        <v>5.259</v>
      </c>
      <c r="C54" s="33">
        <v>4.1</v>
      </c>
      <c r="D54" s="46">
        <f t="shared" si="1"/>
        <v>77.96158965582809</v>
      </c>
      <c r="E54" s="57">
        <v>1.2</v>
      </c>
      <c r="F54" s="70">
        <f t="shared" si="0"/>
        <v>2.8999999999999995</v>
      </c>
      <c r="G54" s="189">
        <v>3.9</v>
      </c>
      <c r="H54" s="110">
        <v>1.622</v>
      </c>
      <c r="I54" s="140">
        <f t="shared" si="2"/>
        <v>2.2779999999999996</v>
      </c>
      <c r="J54" s="30">
        <f t="shared" si="3"/>
        <v>9.51219512195122</v>
      </c>
      <c r="K54" s="46">
        <f t="shared" si="7"/>
        <v>13.516666666666667</v>
      </c>
      <c r="L54" s="70">
        <f t="shared" si="5"/>
        <v>-4.004471544715447</v>
      </c>
    </row>
    <row r="55" spans="1:12" s="3" customFormat="1" ht="15" hidden="1">
      <c r="A55" s="230" t="s">
        <v>74</v>
      </c>
      <c r="B55" s="140">
        <v>999999999</v>
      </c>
      <c r="C55" s="33"/>
      <c r="D55" s="46">
        <f t="shared" si="1"/>
        <v>0</v>
      </c>
      <c r="E55" s="57"/>
      <c r="F55" s="117">
        <f t="shared" si="0"/>
        <v>0</v>
      </c>
      <c r="G55" s="187"/>
      <c r="H55" s="108"/>
      <c r="I55" s="140">
        <f t="shared" si="2"/>
        <v>0</v>
      </c>
      <c r="J55" s="30">
        <f t="shared" si="3"/>
      </c>
      <c r="K55" s="46">
        <f t="shared" si="7"/>
      </c>
      <c r="L55" s="70" t="e">
        <f t="shared" si="5"/>
        <v>#VALUE!</v>
      </c>
    </row>
    <row r="56" spans="1:12" s="3" customFormat="1" ht="15">
      <c r="A56" s="230" t="s">
        <v>35</v>
      </c>
      <c r="B56" s="140">
        <v>0.636</v>
      </c>
      <c r="C56" s="33">
        <v>0.5</v>
      </c>
      <c r="D56" s="46">
        <f t="shared" si="1"/>
        <v>78.61635220125785</v>
      </c>
      <c r="E56" s="57">
        <v>0.4</v>
      </c>
      <c r="F56" s="117">
        <f>C56-E56</f>
        <v>0.09999999999999998</v>
      </c>
      <c r="G56" s="187">
        <v>1.1</v>
      </c>
      <c r="H56" s="108">
        <v>0.4</v>
      </c>
      <c r="I56" s="140">
        <f t="shared" si="2"/>
        <v>0.7000000000000001</v>
      </c>
      <c r="J56" s="30">
        <f t="shared" si="3"/>
        <v>22</v>
      </c>
      <c r="K56" s="46">
        <f t="shared" si="7"/>
        <v>10</v>
      </c>
      <c r="L56" s="70">
        <f t="shared" si="5"/>
        <v>12</v>
      </c>
    </row>
    <row r="57" spans="1:12" s="3" customFormat="1" ht="15" hidden="1">
      <c r="A57" s="230" t="s">
        <v>36</v>
      </c>
      <c r="B57" s="140"/>
      <c r="C57" s="33"/>
      <c r="D57" s="46" t="e">
        <f t="shared" si="1"/>
        <v>#DIV/0!</v>
      </c>
      <c r="E57" s="57"/>
      <c r="F57" s="50">
        <f t="shared" si="0"/>
        <v>0</v>
      </c>
      <c r="G57" s="187"/>
      <c r="H57" s="108"/>
      <c r="I57" s="140">
        <f t="shared" si="2"/>
        <v>0</v>
      </c>
      <c r="J57" s="30">
        <f t="shared" si="3"/>
      </c>
      <c r="K57" s="46">
        <f t="shared" si="4"/>
      </c>
      <c r="L57" s="70" t="e">
        <f t="shared" si="5"/>
        <v>#VALUE!</v>
      </c>
    </row>
    <row r="58" spans="1:12" s="3" customFormat="1" ht="15">
      <c r="A58" s="230" t="s">
        <v>75</v>
      </c>
      <c r="B58" s="140">
        <v>1.788</v>
      </c>
      <c r="C58" s="33">
        <v>1.788</v>
      </c>
      <c r="D58" s="46">
        <f t="shared" si="1"/>
        <v>100</v>
      </c>
      <c r="E58" s="57">
        <v>0.6</v>
      </c>
      <c r="F58" s="117">
        <f>C58-E58</f>
        <v>1.1880000000000002</v>
      </c>
      <c r="G58" s="187">
        <v>2.6</v>
      </c>
      <c r="H58" s="108">
        <v>0.9</v>
      </c>
      <c r="I58" s="140">
        <f t="shared" si="2"/>
        <v>1.7000000000000002</v>
      </c>
      <c r="J58" s="30">
        <f t="shared" si="3"/>
        <v>14.5413870246085</v>
      </c>
      <c r="K58" s="46">
        <f t="shared" si="4"/>
        <v>15</v>
      </c>
      <c r="L58" s="70">
        <f t="shared" si="5"/>
        <v>-0.4586129753914996</v>
      </c>
    </row>
    <row r="59" spans="1:12" s="3" customFormat="1" ht="15">
      <c r="A59" s="230" t="s">
        <v>37</v>
      </c>
      <c r="B59" s="140">
        <v>4.009</v>
      </c>
      <c r="C59" s="33">
        <v>2.3</v>
      </c>
      <c r="D59" s="46">
        <f t="shared" si="1"/>
        <v>57.37091544025941</v>
      </c>
      <c r="E59" s="57">
        <v>2.3</v>
      </c>
      <c r="F59" s="50">
        <f t="shared" si="0"/>
        <v>0</v>
      </c>
      <c r="G59" s="187">
        <v>1.3</v>
      </c>
      <c r="H59" s="108">
        <v>2.2</v>
      </c>
      <c r="I59" s="140">
        <f t="shared" si="2"/>
        <v>-0.9000000000000001</v>
      </c>
      <c r="J59" s="30">
        <f t="shared" si="3"/>
        <v>5.6521739130434785</v>
      </c>
      <c r="K59" s="46">
        <f t="shared" si="4"/>
        <v>9.56521739130435</v>
      </c>
      <c r="L59" s="70">
        <f t="shared" si="5"/>
        <v>-3.913043478260871</v>
      </c>
    </row>
    <row r="60" spans="1:12" s="3" customFormat="1" ht="15">
      <c r="A60" s="230" t="s">
        <v>38</v>
      </c>
      <c r="B60" s="140">
        <v>17.847</v>
      </c>
      <c r="C60" s="33">
        <v>15.7</v>
      </c>
      <c r="D60" s="46">
        <f t="shared" si="1"/>
        <v>87.9699669412226</v>
      </c>
      <c r="E60" s="57">
        <v>17.5</v>
      </c>
      <c r="F60" s="117">
        <f t="shared" si="0"/>
        <v>-1.8000000000000007</v>
      </c>
      <c r="G60" s="187">
        <v>27.6</v>
      </c>
      <c r="H60" s="108">
        <v>32.2</v>
      </c>
      <c r="I60" s="140">
        <f t="shared" si="2"/>
        <v>-4.600000000000001</v>
      </c>
      <c r="J60" s="30">
        <f t="shared" si="3"/>
        <v>17.579617834394906</v>
      </c>
      <c r="K60" s="46">
        <f t="shared" si="4"/>
        <v>18.400000000000002</v>
      </c>
      <c r="L60" s="70">
        <f t="shared" si="5"/>
        <v>-0.8203821656050962</v>
      </c>
    </row>
    <row r="61" spans="1:12" s="3" customFormat="1" ht="15" hidden="1">
      <c r="A61" s="230" t="s">
        <v>95</v>
      </c>
      <c r="B61" s="140">
        <v>999999999</v>
      </c>
      <c r="C61" s="33"/>
      <c r="D61" s="46">
        <f t="shared" si="1"/>
        <v>0</v>
      </c>
      <c r="E61" s="57"/>
      <c r="F61" s="117">
        <f t="shared" si="0"/>
        <v>0</v>
      </c>
      <c r="G61" s="187"/>
      <c r="H61" s="108"/>
      <c r="I61" s="140">
        <f t="shared" si="2"/>
        <v>0</v>
      </c>
      <c r="J61" s="30">
        <f t="shared" si="3"/>
      </c>
      <c r="K61" s="46">
        <f t="shared" si="4"/>
      </c>
      <c r="L61" s="70" t="e">
        <f t="shared" si="5"/>
        <v>#VALUE!</v>
      </c>
    </row>
    <row r="62" spans="1:12" s="3" customFormat="1" ht="15" hidden="1">
      <c r="A62" s="230"/>
      <c r="B62" s="140"/>
      <c r="C62" s="33"/>
      <c r="D62" s="46" t="e">
        <f t="shared" si="1"/>
        <v>#DIV/0!</v>
      </c>
      <c r="E62" s="57"/>
      <c r="F62" s="50">
        <f t="shared" si="0"/>
        <v>0</v>
      </c>
      <c r="G62" s="187"/>
      <c r="H62" s="108"/>
      <c r="I62" s="140">
        <f t="shared" si="2"/>
        <v>0</v>
      </c>
      <c r="J62" s="30">
        <f t="shared" si="3"/>
      </c>
      <c r="K62" s="46">
        <f t="shared" si="4"/>
      </c>
      <c r="L62" s="70" t="e">
        <f t="shared" si="5"/>
        <v>#VALUE!</v>
      </c>
    </row>
    <row r="63" spans="1:12" s="3" customFormat="1" ht="15">
      <c r="A63" s="149" t="s">
        <v>39</v>
      </c>
      <c r="B63" s="140">
        <v>26.69</v>
      </c>
      <c r="C63" s="33">
        <v>26.7</v>
      </c>
      <c r="D63" s="46">
        <f t="shared" si="1"/>
        <v>100.03746721618583</v>
      </c>
      <c r="E63" s="57">
        <v>20.6</v>
      </c>
      <c r="F63" s="50">
        <f t="shared" si="0"/>
        <v>6.099999999999998</v>
      </c>
      <c r="G63" s="187">
        <v>39</v>
      </c>
      <c r="H63" s="108">
        <v>23.7</v>
      </c>
      <c r="I63" s="140">
        <f t="shared" si="2"/>
        <v>15.3</v>
      </c>
      <c r="J63" s="30">
        <f t="shared" si="3"/>
        <v>14.606741573033709</v>
      </c>
      <c r="K63" s="46">
        <f t="shared" si="4"/>
        <v>11.504854368932039</v>
      </c>
      <c r="L63" s="70">
        <f t="shared" si="5"/>
        <v>3.1018872041016703</v>
      </c>
    </row>
    <row r="64" spans="1:12" s="3" customFormat="1" ht="15">
      <c r="A64" s="149" t="s">
        <v>40</v>
      </c>
      <c r="B64" s="140">
        <v>17.873</v>
      </c>
      <c r="C64" s="30">
        <v>17.7</v>
      </c>
      <c r="D64" s="46">
        <f t="shared" si="1"/>
        <v>99.03205953113634</v>
      </c>
      <c r="E64" s="46">
        <v>17.2</v>
      </c>
      <c r="F64" s="50">
        <f t="shared" si="0"/>
        <v>0.5</v>
      </c>
      <c r="G64" s="187">
        <v>32.2</v>
      </c>
      <c r="H64" s="108">
        <v>21.6</v>
      </c>
      <c r="I64" s="140">
        <f t="shared" si="2"/>
        <v>10.600000000000001</v>
      </c>
      <c r="J64" s="30">
        <f t="shared" si="3"/>
        <v>18.19209039548023</v>
      </c>
      <c r="K64" s="46">
        <f t="shared" si="4"/>
        <v>12.558139534883724</v>
      </c>
      <c r="L64" s="70">
        <f t="shared" si="5"/>
        <v>5.633950860596505</v>
      </c>
    </row>
    <row r="65" spans="1:12" s="3" customFormat="1" ht="15">
      <c r="A65" s="230" t="s">
        <v>41</v>
      </c>
      <c r="B65" s="140">
        <v>5.114</v>
      </c>
      <c r="C65" s="33">
        <v>4.7</v>
      </c>
      <c r="D65" s="46">
        <f t="shared" si="1"/>
        <v>91.9045756746187</v>
      </c>
      <c r="E65" s="57">
        <v>1.7</v>
      </c>
      <c r="F65" s="50">
        <f t="shared" si="0"/>
        <v>3</v>
      </c>
      <c r="G65" s="187">
        <v>5.1</v>
      </c>
      <c r="H65" s="108">
        <v>2.7</v>
      </c>
      <c r="I65" s="140">
        <f t="shared" si="2"/>
        <v>2.3999999999999995</v>
      </c>
      <c r="J65" s="30">
        <f t="shared" si="3"/>
        <v>10.851063829787233</v>
      </c>
      <c r="K65" s="46">
        <f t="shared" si="4"/>
        <v>15.882352941176471</v>
      </c>
      <c r="L65" s="70">
        <f t="shared" si="5"/>
        <v>-5.031289111389238</v>
      </c>
    </row>
    <row r="66" spans="1:15" s="19" customFormat="1" ht="15.75">
      <c r="A66" s="238" t="s">
        <v>76</v>
      </c>
      <c r="B66" s="139">
        <v>2.114</v>
      </c>
      <c r="C66" s="32">
        <f>SUM(C67:C72)-C70-C71</f>
        <v>1.609</v>
      </c>
      <c r="D66" s="42">
        <f t="shared" si="1"/>
        <v>76.1116367076632</v>
      </c>
      <c r="E66" s="52">
        <v>0.77</v>
      </c>
      <c r="F66" s="44">
        <f t="shared" si="0"/>
        <v>0.839</v>
      </c>
      <c r="G66" s="188">
        <f>SUM(G67:G72)-G70-G71</f>
        <v>2.45125</v>
      </c>
      <c r="H66" s="109">
        <v>0.5</v>
      </c>
      <c r="I66" s="214">
        <f t="shared" si="2"/>
        <v>1.95125</v>
      </c>
      <c r="J66" s="29">
        <f t="shared" si="3"/>
        <v>15.234617775015538</v>
      </c>
      <c r="K66" s="52">
        <f t="shared" si="4"/>
        <v>6.4935064935064934</v>
      </c>
      <c r="L66" s="70">
        <f t="shared" si="5"/>
        <v>8.741111281509045</v>
      </c>
      <c r="O66" s="3"/>
    </row>
    <row r="67" spans="1:12" s="3" customFormat="1" ht="15">
      <c r="A67" s="230" t="s">
        <v>77</v>
      </c>
      <c r="B67" s="140">
        <v>0.55</v>
      </c>
      <c r="C67" s="33">
        <v>0.48</v>
      </c>
      <c r="D67" s="46">
        <f t="shared" si="1"/>
        <v>87.27272727272725</v>
      </c>
      <c r="E67" s="57"/>
      <c r="F67" s="50">
        <f t="shared" si="0"/>
        <v>0.48</v>
      </c>
      <c r="G67" s="187">
        <v>0.49</v>
      </c>
      <c r="H67" s="108"/>
      <c r="I67" s="140">
        <f t="shared" si="2"/>
        <v>0.49</v>
      </c>
      <c r="J67" s="30">
        <f t="shared" si="3"/>
        <v>10.208333333333332</v>
      </c>
      <c r="K67" s="46">
        <f t="shared" si="4"/>
      </c>
      <c r="L67" s="70" t="e">
        <f t="shared" si="5"/>
        <v>#VALUE!</v>
      </c>
    </row>
    <row r="68" spans="1:12" s="3" customFormat="1" ht="15" hidden="1">
      <c r="A68" s="230" t="s">
        <v>42</v>
      </c>
      <c r="B68" s="140">
        <v>999999999</v>
      </c>
      <c r="C68" s="33"/>
      <c r="D68" s="46">
        <f t="shared" si="1"/>
        <v>0</v>
      </c>
      <c r="E68" s="57"/>
      <c r="F68" s="50">
        <f t="shared" si="0"/>
        <v>0</v>
      </c>
      <c r="G68" s="187"/>
      <c r="H68" s="108"/>
      <c r="I68" s="140">
        <f t="shared" si="2"/>
        <v>0</v>
      </c>
      <c r="J68" s="30">
        <f t="shared" si="3"/>
      </c>
      <c r="K68" s="46">
        <f t="shared" si="4"/>
      </c>
      <c r="L68" s="70" t="e">
        <f t="shared" si="5"/>
        <v>#VALUE!</v>
      </c>
    </row>
    <row r="69" spans="1:12" s="3" customFormat="1" ht="15">
      <c r="A69" s="230" t="s">
        <v>43</v>
      </c>
      <c r="B69" s="140">
        <v>0.529</v>
      </c>
      <c r="C69" s="33">
        <v>0.529</v>
      </c>
      <c r="D69" s="46">
        <f aca="true" t="shared" si="8" ref="D69:D100">C69/B69*100</f>
        <v>100</v>
      </c>
      <c r="E69" s="57">
        <v>0.77</v>
      </c>
      <c r="F69" s="50">
        <f>C69-E69</f>
        <v>-0.241</v>
      </c>
      <c r="G69" s="187">
        <f>12.5*C69/10</f>
        <v>0.6612500000000001</v>
      </c>
      <c r="H69" s="108">
        <v>0.5</v>
      </c>
      <c r="I69" s="140">
        <f t="shared" si="2"/>
        <v>0.16125000000000012</v>
      </c>
      <c r="J69" s="30">
        <f t="shared" si="3"/>
        <v>12.500000000000002</v>
      </c>
      <c r="K69" s="46">
        <f t="shared" si="4"/>
        <v>6.4935064935064934</v>
      </c>
      <c r="L69" s="70">
        <f t="shared" si="5"/>
        <v>6.006493506493508</v>
      </c>
    </row>
    <row r="70" spans="1:12" s="3" customFormat="1" ht="15" hidden="1">
      <c r="A70" s="230" t="s">
        <v>78</v>
      </c>
      <c r="B70" s="140">
        <v>0.529</v>
      </c>
      <c r="C70" s="33"/>
      <c r="D70" s="46">
        <f t="shared" si="8"/>
        <v>0</v>
      </c>
      <c r="E70" s="57"/>
      <c r="F70" s="50">
        <f>C70-E70</f>
        <v>0</v>
      </c>
      <c r="G70" s="187"/>
      <c r="H70" s="108"/>
      <c r="I70" s="140">
        <f aca="true" t="shared" si="9" ref="I70:I100">G70-H70</f>
        <v>0</v>
      </c>
      <c r="J70" s="30">
        <f aca="true" t="shared" si="10" ref="J70:J100">IF(C70&gt;0,G70/C70*10,"")</f>
      </c>
      <c r="K70" s="46">
        <f t="shared" si="4"/>
      </c>
      <c r="L70" s="70" t="e">
        <f aca="true" t="shared" si="11" ref="L70:L100">J70-K70</f>
        <v>#VALUE!</v>
      </c>
    </row>
    <row r="71" spans="1:12" s="3" customFormat="1" ht="15" hidden="1">
      <c r="A71" s="230" t="s">
        <v>79</v>
      </c>
      <c r="B71" s="140"/>
      <c r="C71" s="33"/>
      <c r="D71" s="46" t="e">
        <f t="shared" si="8"/>
        <v>#DIV/0!</v>
      </c>
      <c r="E71" s="57"/>
      <c r="F71" s="50">
        <f>C71-E71</f>
        <v>0</v>
      </c>
      <c r="G71" s="187"/>
      <c r="H71" s="108"/>
      <c r="I71" s="140">
        <f t="shared" si="9"/>
        <v>0</v>
      </c>
      <c r="J71" s="30">
        <f t="shared" si="10"/>
      </c>
      <c r="K71" s="46">
        <f aca="true" t="shared" si="12" ref="K71:K99">IF(E71&gt;0,H71/E71*10,"")</f>
      </c>
      <c r="L71" s="70" t="e">
        <f t="shared" si="11"/>
        <v>#VALUE!</v>
      </c>
    </row>
    <row r="72" spans="1:12" s="3" customFormat="1" ht="15">
      <c r="A72" s="230" t="s">
        <v>44</v>
      </c>
      <c r="B72" s="140">
        <v>1.005</v>
      </c>
      <c r="C72" s="33">
        <v>0.6</v>
      </c>
      <c r="D72" s="46">
        <f t="shared" si="8"/>
        <v>59.70149253731344</v>
      </c>
      <c r="E72" s="57"/>
      <c r="F72" s="117">
        <f aca="true" t="shared" si="13" ref="F72:F100">C72-E72</f>
        <v>0.6</v>
      </c>
      <c r="G72" s="187">
        <v>1.3</v>
      </c>
      <c r="H72" s="108"/>
      <c r="I72" s="140">
        <f t="shared" si="9"/>
        <v>1.3</v>
      </c>
      <c r="J72" s="30">
        <f t="shared" si="10"/>
        <v>21.66666666666667</v>
      </c>
      <c r="K72" s="46">
        <f t="shared" si="12"/>
      </c>
      <c r="L72" s="70" t="e">
        <f t="shared" si="11"/>
        <v>#VALUE!</v>
      </c>
    </row>
    <row r="73" spans="1:12" s="19" customFormat="1" ht="15.75">
      <c r="A73" s="238" t="s">
        <v>45</v>
      </c>
      <c r="B73" s="139">
        <v>42.795</v>
      </c>
      <c r="C73" s="32">
        <f>SUM(C74:C89)-C80-C81-C89</f>
        <v>40.792</v>
      </c>
      <c r="D73" s="42">
        <f t="shared" si="8"/>
        <v>95.31954667601356</v>
      </c>
      <c r="E73" s="52">
        <v>30.299999999999997</v>
      </c>
      <c r="F73" s="54">
        <f t="shared" si="13"/>
        <v>10.492000000000004</v>
      </c>
      <c r="G73" s="188">
        <f>SUM(G74:G89)-G80-G81-G89</f>
        <v>57.24</v>
      </c>
      <c r="H73" s="109">
        <v>32.199999999999996</v>
      </c>
      <c r="I73" s="214">
        <f t="shared" si="9"/>
        <v>25.040000000000006</v>
      </c>
      <c r="J73" s="29">
        <f t="shared" si="10"/>
        <v>14.032163169248872</v>
      </c>
      <c r="K73" s="52">
        <f t="shared" si="12"/>
        <v>10.627062706270626</v>
      </c>
      <c r="L73" s="70">
        <f t="shared" si="11"/>
        <v>3.405100462978245</v>
      </c>
    </row>
    <row r="74" spans="1:12" s="3" customFormat="1" ht="15" hidden="1">
      <c r="A74" s="230" t="s">
        <v>80</v>
      </c>
      <c r="B74" s="140"/>
      <c r="C74" s="33"/>
      <c r="D74" s="46" t="e">
        <f t="shared" si="8"/>
        <v>#DIV/0!</v>
      </c>
      <c r="E74" s="57"/>
      <c r="F74" s="70">
        <f t="shared" si="13"/>
        <v>0</v>
      </c>
      <c r="G74" s="303"/>
      <c r="H74" s="233"/>
      <c r="I74" s="215">
        <f t="shared" si="9"/>
        <v>0</v>
      </c>
      <c r="J74" s="33">
        <f t="shared" si="10"/>
      </c>
      <c r="K74" s="46">
        <f t="shared" si="12"/>
      </c>
      <c r="L74" s="70" t="e">
        <f t="shared" si="11"/>
        <v>#VALUE!</v>
      </c>
    </row>
    <row r="75" spans="1:12" s="3" customFormat="1" ht="15" hidden="1">
      <c r="A75" s="230" t="s">
        <v>81</v>
      </c>
      <c r="B75" s="140"/>
      <c r="C75" s="33"/>
      <c r="D75" s="46" t="e">
        <f t="shared" si="8"/>
        <v>#DIV/0!</v>
      </c>
      <c r="E75" s="57"/>
      <c r="F75" s="70">
        <f t="shared" si="13"/>
        <v>0</v>
      </c>
      <c r="G75" s="303"/>
      <c r="H75" s="233"/>
      <c r="I75" s="215">
        <f t="shared" si="9"/>
        <v>0</v>
      </c>
      <c r="J75" s="33">
        <f t="shared" si="10"/>
      </c>
      <c r="K75" s="46">
        <f t="shared" si="12"/>
      </c>
      <c r="L75" s="70" t="e">
        <f t="shared" si="11"/>
        <v>#VALUE!</v>
      </c>
    </row>
    <row r="76" spans="1:12" s="3" customFormat="1" ht="15" hidden="1">
      <c r="A76" s="230" t="s">
        <v>82</v>
      </c>
      <c r="B76" s="140"/>
      <c r="C76" s="33"/>
      <c r="D76" s="46" t="e">
        <f t="shared" si="8"/>
        <v>#DIV/0!</v>
      </c>
      <c r="E76" s="57"/>
      <c r="F76" s="70">
        <f t="shared" si="13"/>
        <v>0</v>
      </c>
      <c r="G76" s="303"/>
      <c r="H76" s="233"/>
      <c r="I76" s="215">
        <f t="shared" si="9"/>
        <v>0</v>
      </c>
      <c r="J76" s="33">
        <f t="shared" si="10"/>
      </c>
      <c r="K76" s="46">
        <f t="shared" si="12"/>
      </c>
      <c r="L76" s="70" t="e">
        <f t="shared" si="11"/>
        <v>#VALUE!</v>
      </c>
    </row>
    <row r="77" spans="1:12" s="3" customFormat="1" ht="15" hidden="1">
      <c r="A77" s="230" t="s">
        <v>83</v>
      </c>
      <c r="B77" s="140">
        <v>999999999</v>
      </c>
      <c r="C77" s="33"/>
      <c r="D77" s="46">
        <f t="shared" si="8"/>
        <v>0</v>
      </c>
      <c r="E77" s="57"/>
      <c r="F77" s="70">
        <f t="shared" si="13"/>
        <v>0</v>
      </c>
      <c r="G77" s="303"/>
      <c r="H77" s="233"/>
      <c r="I77" s="215">
        <f t="shared" si="9"/>
        <v>0</v>
      </c>
      <c r="J77" s="33">
        <f t="shared" si="10"/>
      </c>
      <c r="K77" s="46">
        <f t="shared" si="12"/>
      </c>
      <c r="L77" s="70" t="e">
        <f t="shared" si="11"/>
        <v>#VALUE!</v>
      </c>
    </row>
    <row r="78" spans="1:12" s="3" customFormat="1" ht="15">
      <c r="A78" s="230" t="s">
        <v>46</v>
      </c>
      <c r="B78" s="140">
        <v>30.878</v>
      </c>
      <c r="C78" s="33">
        <v>30.878</v>
      </c>
      <c r="D78" s="46">
        <f t="shared" si="8"/>
        <v>100</v>
      </c>
      <c r="E78" s="57">
        <v>25.4</v>
      </c>
      <c r="F78" s="117">
        <f t="shared" si="13"/>
        <v>5.4780000000000015</v>
      </c>
      <c r="G78" s="303">
        <v>47.2</v>
      </c>
      <c r="H78" s="233">
        <v>28.4</v>
      </c>
      <c r="I78" s="215">
        <f t="shared" si="9"/>
        <v>18.800000000000004</v>
      </c>
      <c r="J78" s="33">
        <f t="shared" si="10"/>
        <v>15.285964116846946</v>
      </c>
      <c r="K78" s="46">
        <f t="shared" si="12"/>
        <v>11.181102362204724</v>
      </c>
      <c r="L78" s="70">
        <f t="shared" si="11"/>
        <v>4.104861754642222</v>
      </c>
    </row>
    <row r="79" spans="1:12" s="3" customFormat="1" ht="15">
      <c r="A79" s="230" t="s">
        <v>47</v>
      </c>
      <c r="B79" s="140">
        <v>0.785</v>
      </c>
      <c r="C79" s="33">
        <v>0.785</v>
      </c>
      <c r="D79" s="46">
        <f t="shared" si="8"/>
        <v>100</v>
      </c>
      <c r="E79" s="57"/>
      <c r="F79" s="70">
        <f t="shared" si="13"/>
        <v>0.785</v>
      </c>
      <c r="G79" s="303">
        <v>1.2</v>
      </c>
      <c r="H79" s="233"/>
      <c r="I79" s="215">
        <f t="shared" si="9"/>
        <v>1.2</v>
      </c>
      <c r="J79" s="33">
        <f t="shared" si="10"/>
        <v>15.286624203821654</v>
      </c>
      <c r="K79" s="46">
        <f t="shared" si="12"/>
      </c>
      <c r="L79" s="70" t="e">
        <f t="shared" si="11"/>
        <v>#VALUE!</v>
      </c>
    </row>
    <row r="80" spans="1:12" s="3" customFormat="1" ht="15" hidden="1">
      <c r="A80" s="230" t="s">
        <v>84</v>
      </c>
      <c r="B80" s="140"/>
      <c r="C80" s="33"/>
      <c r="D80" s="46" t="e">
        <f t="shared" si="8"/>
        <v>#DIV/0!</v>
      </c>
      <c r="E80" s="57"/>
      <c r="F80" s="70">
        <f t="shared" si="13"/>
        <v>0</v>
      </c>
      <c r="G80" s="303"/>
      <c r="H80" s="233"/>
      <c r="I80" s="215">
        <f t="shared" si="9"/>
        <v>0</v>
      </c>
      <c r="J80" s="33">
        <f t="shared" si="10"/>
      </c>
      <c r="K80" s="46">
        <f t="shared" si="12"/>
      </c>
      <c r="L80" s="70" t="e">
        <f t="shared" si="11"/>
        <v>#VALUE!</v>
      </c>
    </row>
    <row r="81" spans="1:12" s="3" customFormat="1" ht="15" hidden="1">
      <c r="A81" s="230" t="s">
        <v>85</v>
      </c>
      <c r="B81" s="140"/>
      <c r="C81" s="33"/>
      <c r="D81" s="46" t="e">
        <f t="shared" si="8"/>
        <v>#DIV/0!</v>
      </c>
      <c r="E81" s="57"/>
      <c r="F81" s="70">
        <f t="shared" si="13"/>
        <v>0</v>
      </c>
      <c r="G81" s="303"/>
      <c r="H81" s="233"/>
      <c r="I81" s="215">
        <f t="shared" si="9"/>
        <v>0</v>
      </c>
      <c r="J81" s="33">
        <f t="shared" si="10"/>
      </c>
      <c r="K81" s="46">
        <f t="shared" si="12"/>
      </c>
      <c r="L81" s="70" t="e">
        <f t="shared" si="11"/>
        <v>#VALUE!</v>
      </c>
    </row>
    <row r="82" spans="1:12" s="3" customFormat="1" ht="15" hidden="1">
      <c r="A82" s="230" t="s">
        <v>48</v>
      </c>
      <c r="B82" s="140"/>
      <c r="C82" s="33"/>
      <c r="D82" s="46" t="e">
        <f t="shared" si="8"/>
        <v>#DIV/0!</v>
      </c>
      <c r="E82" s="57"/>
      <c r="F82" s="70">
        <f t="shared" si="13"/>
        <v>0</v>
      </c>
      <c r="G82" s="303"/>
      <c r="H82" s="233"/>
      <c r="I82" s="215">
        <f t="shared" si="9"/>
        <v>0</v>
      </c>
      <c r="J82" s="33">
        <f t="shared" si="10"/>
      </c>
      <c r="K82" s="46">
        <f t="shared" si="12"/>
      </c>
      <c r="L82" s="70" t="e">
        <f t="shared" si="11"/>
        <v>#VALUE!</v>
      </c>
    </row>
    <row r="83" spans="1:12" s="3" customFormat="1" ht="15" hidden="1">
      <c r="A83" s="230" t="s">
        <v>86</v>
      </c>
      <c r="B83" s="140"/>
      <c r="C83" s="33"/>
      <c r="D83" s="46" t="e">
        <f t="shared" si="8"/>
        <v>#DIV/0!</v>
      </c>
      <c r="E83" s="57"/>
      <c r="F83" s="70">
        <f t="shared" si="13"/>
        <v>0</v>
      </c>
      <c r="G83" s="303"/>
      <c r="H83" s="233"/>
      <c r="I83" s="215">
        <f t="shared" si="9"/>
        <v>0</v>
      </c>
      <c r="J83" s="33">
        <f t="shared" si="10"/>
      </c>
      <c r="K83" s="46">
        <f t="shared" si="12"/>
      </c>
      <c r="L83" s="70" t="e">
        <f t="shared" si="11"/>
        <v>#VALUE!</v>
      </c>
    </row>
    <row r="84" spans="1:12" s="3" customFormat="1" ht="15">
      <c r="A84" s="230" t="s">
        <v>49</v>
      </c>
      <c r="B84" s="140">
        <v>2.419</v>
      </c>
      <c r="C84" s="33">
        <v>2.419</v>
      </c>
      <c r="D84" s="46">
        <f t="shared" si="8"/>
        <v>100</v>
      </c>
      <c r="E84" s="57"/>
      <c r="F84" s="117">
        <f t="shared" si="13"/>
        <v>2.419</v>
      </c>
      <c r="G84" s="303">
        <v>2.8</v>
      </c>
      <c r="H84" s="233"/>
      <c r="I84" s="215">
        <f t="shared" si="9"/>
        <v>2.8</v>
      </c>
      <c r="J84" s="33">
        <f t="shared" si="10"/>
        <v>11.575031004547334</v>
      </c>
      <c r="K84" s="46">
        <f t="shared" si="12"/>
      </c>
      <c r="L84" s="70" t="e">
        <f t="shared" si="11"/>
        <v>#VALUE!</v>
      </c>
    </row>
    <row r="85" spans="1:12" s="3" customFormat="1" ht="15" hidden="1">
      <c r="A85" s="230" t="s">
        <v>50</v>
      </c>
      <c r="B85" s="140">
        <v>1.298</v>
      </c>
      <c r="C85" s="33"/>
      <c r="D85" s="46">
        <f t="shared" si="8"/>
        <v>0</v>
      </c>
      <c r="E85" s="57"/>
      <c r="F85" s="70">
        <f t="shared" si="13"/>
        <v>0</v>
      </c>
      <c r="G85" s="303"/>
      <c r="H85" s="233"/>
      <c r="I85" s="215">
        <f t="shared" si="9"/>
        <v>0</v>
      </c>
      <c r="J85" s="33">
        <f t="shared" si="10"/>
      </c>
      <c r="K85" s="46">
        <f t="shared" si="12"/>
      </c>
      <c r="L85" s="70" t="e">
        <f t="shared" si="11"/>
        <v>#VALUE!</v>
      </c>
    </row>
    <row r="86" spans="1:12" s="3" customFormat="1" ht="15">
      <c r="A86" s="230" t="s">
        <v>51</v>
      </c>
      <c r="B86" s="140">
        <v>6.65</v>
      </c>
      <c r="C86" s="33">
        <v>6.65</v>
      </c>
      <c r="D86" s="46">
        <f t="shared" si="8"/>
        <v>100</v>
      </c>
      <c r="E86" s="57">
        <v>4.9</v>
      </c>
      <c r="F86" s="70">
        <f t="shared" si="13"/>
        <v>1.75</v>
      </c>
      <c r="G86" s="303">
        <v>6</v>
      </c>
      <c r="H86" s="233">
        <v>3.8</v>
      </c>
      <c r="I86" s="215">
        <f t="shared" si="9"/>
        <v>2.2</v>
      </c>
      <c r="J86" s="33">
        <f t="shared" si="10"/>
        <v>9.022556390977442</v>
      </c>
      <c r="K86" s="46">
        <f t="shared" si="12"/>
        <v>7.755102040816325</v>
      </c>
      <c r="L86" s="70">
        <f t="shared" si="11"/>
        <v>1.2674543501611168</v>
      </c>
    </row>
    <row r="87" spans="1:12" s="3" customFormat="1" ht="15" hidden="1">
      <c r="A87" s="149" t="s">
        <v>52</v>
      </c>
      <c r="B87" s="140">
        <v>999999999</v>
      </c>
      <c r="C87" s="33"/>
      <c r="D87" s="46">
        <f t="shared" si="8"/>
        <v>0</v>
      </c>
      <c r="E87" s="57"/>
      <c r="F87" s="70">
        <f t="shared" si="13"/>
        <v>0</v>
      </c>
      <c r="G87" s="303"/>
      <c r="H87" s="233"/>
      <c r="I87" s="215">
        <f t="shared" si="9"/>
        <v>0</v>
      </c>
      <c r="J87" s="33">
        <f t="shared" si="10"/>
      </c>
      <c r="K87" s="46">
        <f t="shared" si="12"/>
      </c>
      <c r="L87" s="70" t="e">
        <f t="shared" si="11"/>
        <v>#VALUE!</v>
      </c>
    </row>
    <row r="88" spans="1:12" s="3" customFormat="1" ht="15">
      <c r="A88" s="230" t="s">
        <v>98</v>
      </c>
      <c r="B88" s="140">
        <v>0.6</v>
      </c>
      <c r="C88" s="33">
        <v>0.06</v>
      </c>
      <c r="D88" s="46">
        <f t="shared" si="8"/>
        <v>10</v>
      </c>
      <c r="E88" s="57"/>
      <c r="F88" s="117">
        <f t="shared" si="13"/>
        <v>0.06</v>
      </c>
      <c r="G88" s="308">
        <v>0.04</v>
      </c>
      <c r="H88" s="233"/>
      <c r="I88" s="215">
        <f t="shared" si="9"/>
        <v>0.04</v>
      </c>
      <c r="J88" s="33">
        <f t="shared" si="10"/>
        <v>6.666666666666668</v>
      </c>
      <c r="K88" s="46">
        <f t="shared" si="12"/>
      </c>
      <c r="L88" s="70" t="e">
        <f t="shared" si="11"/>
        <v>#VALUE!</v>
      </c>
    </row>
    <row r="89" spans="1:12" s="3" customFormat="1" ht="15" hidden="1">
      <c r="A89" s="230" t="s">
        <v>87</v>
      </c>
      <c r="B89" s="140"/>
      <c r="C89" s="33"/>
      <c r="D89" s="46" t="e">
        <f t="shared" si="8"/>
        <v>#DIV/0!</v>
      </c>
      <c r="E89" s="57"/>
      <c r="F89" s="70">
        <f t="shared" si="13"/>
        <v>0</v>
      </c>
      <c r="G89" s="303"/>
      <c r="H89" s="233"/>
      <c r="I89" s="215">
        <f t="shared" si="9"/>
        <v>0</v>
      </c>
      <c r="J89" s="33">
        <f t="shared" si="10"/>
      </c>
      <c r="K89" s="46">
        <f t="shared" si="12"/>
      </c>
      <c r="L89" s="70" t="e">
        <f t="shared" si="11"/>
        <v>#VALUE!</v>
      </c>
    </row>
    <row r="90" spans="1:12" s="19" customFormat="1" ht="15.75">
      <c r="A90" s="238" t="s">
        <v>53</v>
      </c>
      <c r="B90" s="139">
        <v>1224.512</v>
      </c>
      <c r="C90" s="32">
        <f>SUM(C91:C100)-C96</f>
        <v>1134.624</v>
      </c>
      <c r="D90" s="42">
        <f t="shared" si="8"/>
        <v>92.65927977839335</v>
      </c>
      <c r="E90" s="52">
        <v>1128.405</v>
      </c>
      <c r="F90" s="54">
        <f t="shared" si="13"/>
        <v>6.219000000000051</v>
      </c>
      <c r="G90" s="45">
        <f>SUM(G91:G100)-G96</f>
        <v>1356.713</v>
      </c>
      <c r="H90" s="52">
        <v>1488.6119999999999</v>
      </c>
      <c r="I90" s="214">
        <f t="shared" si="9"/>
        <v>-131.8989999999999</v>
      </c>
      <c r="J90" s="29">
        <f t="shared" si="10"/>
        <v>11.957379713455733</v>
      </c>
      <c r="K90" s="52">
        <f t="shared" si="12"/>
        <v>13.192178340223588</v>
      </c>
      <c r="L90" s="70">
        <f t="shared" si="11"/>
        <v>-1.234798626767855</v>
      </c>
    </row>
    <row r="91" spans="1:12" s="3" customFormat="1" ht="15" hidden="1">
      <c r="A91" s="230" t="s">
        <v>88</v>
      </c>
      <c r="B91" s="140"/>
      <c r="C91" s="33"/>
      <c r="D91" s="46" t="e">
        <f t="shared" si="8"/>
        <v>#DIV/0!</v>
      </c>
      <c r="E91" s="57"/>
      <c r="F91" s="70">
        <f t="shared" si="13"/>
        <v>0</v>
      </c>
      <c r="G91" s="303"/>
      <c r="H91" s="233"/>
      <c r="I91" s="215">
        <f t="shared" si="9"/>
        <v>0</v>
      </c>
      <c r="J91" s="33">
        <f t="shared" si="10"/>
      </c>
      <c r="K91" s="46">
        <f t="shared" si="12"/>
      </c>
      <c r="L91" s="70" t="e">
        <f t="shared" si="11"/>
        <v>#VALUE!</v>
      </c>
    </row>
    <row r="92" spans="1:12" s="3" customFormat="1" ht="15">
      <c r="A92" s="230" t="s">
        <v>54</v>
      </c>
      <c r="B92" s="140">
        <v>241.115</v>
      </c>
      <c r="C92" s="33">
        <v>211.924</v>
      </c>
      <c r="D92" s="46">
        <f t="shared" si="8"/>
        <v>87.89332890944155</v>
      </c>
      <c r="E92" s="57">
        <v>203.8</v>
      </c>
      <c r="F92" s="117">
        <f t="shared" si="13"/>
        <v>8.123999999999995</v>
      </c>
      <c r="G92" s="303">
        <v>294.113</v>
      </c>
      <c r="H92" s="233">
        <v>259.7</v>
      </c>
      <c r="I92" s="215">
        <f t="shared" si="9"/>
        <v>34.41300000000001</v>
      </c>
      <c r="J92" s="33">
        <f t="shared" si="10"/>
        <v>13.87822993148487</v>
      </c>
      <c r="K92" s="46">
        <f t="shared" si="12"/>
        <v>12.742885181550538</v>
      </c>
      <c r="L92" s="70">
        <f t="shared" si="11"/>
        <v>1.1353447499343332</v>
      </c>
    </row>
    <row r="93" spans="1:12" s="3" customFormat="1" ht="15">
      <c r="A93" s="230" t="s">
        <v>55</v>
      </c>
      <c r="B93" s="140">
        <v>24.259</v>
      </c>
      <c r="C93" s="33">
        <v>23</v>
      </c>
      <c r="D93" s="46">
        <f t="shared" si="8"/>
        <v>94.8101735438394</v>
      </c>
      <c r="E93" s="57">
        <v>23.075</v>
      </c>
      <c r="F93" s="117">
        <v>0.3</v>
      </c>
      <c r="G93" s="303">
        <v>26.7</v>
      </c>
      <c r="H93" s="233">
        <v>30.271</v>
      </c>
      <c r="I93" s="215">
        <f t="shared" si="9"/>
        <v>-3.5710000000000015</v>
      </c>
      <c r="J93" s="33">
        <f t="shared" si="10"/>
        <v>11.608695652173912</v>
      </c>
      <c r="K93" s="46">
        <f t="shared" si="12"/>
        <v>13.118526543878657</v>
      </c>
      <c r="L93" s="70">
        <f t="shared" si="11"/>
        <v>-1.5098308917047447</v>
      </c>
    </row>
    <row r="94" spans="1:12" s="3" customFormat="1" ht="15">
      <c r="A94" s="230" t="s">
        <v>56</v>
      </c>
      <c r="B94" s="140">
        <v>866.323</v>
      </c>
      <c r="C94" s="33">
        <v>806.9</v>
      </c>
      <c r="D94" s="46">
        <f t="shared" si="8"/>
        <v>93.14078005547584</v>
      </c>
      <c r="E94" s="57">
        <v>795.2</v>
      </c>
      <c r="F94" s="117">
        <f t="shared" si="13"/>
        <v>11.699999999999932</v>
      </c>
      <c r="G94" s="303">
        <v>943.6</v>
      </c>
      <c r="H94" s="233">
        <v>1071.541</v>
      </c>
      <c r="I94" s="215">
        <f t="shared" si="9"/>
        <v>-127.94099999999992</v>
      </c>
      <c r="J94" s="33">
        <f t="shared" si="10"/>
        <v>11.694138059239062</v>
      </c>
      <c r="K94" s="46">
        <f t="shared" si="12"/>
        <v>13.475113179074445</v>
      </c>
      <c r="L94" s="70">
        <f t="shared" si="11"/>
        <v>-1.7809751198353823</v>
      </c>
    </row>
    <row r="95" spans="1:12" s="3" customFormat="1" ht="15" hidden="1">
      <c r="A95" s="230" t="s">
        <v>57</v>
      </c>
      <c r="B95" s="140"/>
      <c r="C95" s="33"/>
      <c r="D95" s="46" t="e">
        <f t="shared" si="8"/>
        <v>#DIV/0!</v>
      </c>
      <c r="E95" s="57"/>
      <c r="F95" s="70">
        <f t="shared" si="13"/>
        <v>0</v>
      </c>
      <c r="G95" s="303"/>
      <c r="H95" s="233"/>
      <c r="I95" s="215">
        <f t="shared" si="9"/>
        <v>0</v>
      </c>
      <c r="J95" s="33">
        <f t="shared" si="10"/>
      </c>
      <c r="K95" s="46">
        <f t="shared" si="12"/>
      </c>
      <c r="L95" s="70" t="e">
        <f t="shared" si="11"/>
        <v>#VALUE!</v>
      </c>
    </row>
    <row r="96" spans="1:12" s="3" customFormat="1" ht="15.75" hidden="1">
      <c r="A96" s="230" t="s">
        <v>89</v>
      </c>
      <c r="B96" s="140"/>
      <c r="C96" s="33"/>
      <c r="D96" s="46" t="e">
        <f t="shared" si="8"/>
        <v>#DIV/0!</v>
      </c>
      <c r="E96" s="57"/>
      <c r="F96" s="44">
        <f t="shared" si="13"/>
        <v>0</v>
      </c>
      <c r="G96" s="187"/>
      <c r="H96" s="108"/>
      <c r="I96" s="140">
        <f t="shared" si="9"/>
        <v>0</v>
      </c>
      <c r="J96" s="30">
        <f t="shared" si="10"/>
      </c>
      <c r="K96" s="46">
        <f t="shared" si="12"/>
      </c>
      <c r="L96" s="70" t="e">
        <f t="shared" si="11"/>
        <v>#VALUE!</v>
      </c>
    </row>
    <row r="97" spans="1:12" s="3" customFormat="1" ht="15.75" hidden="1">
      <c r="A97" s="230" t="s">
        <v>58</v>
      </c>
      <c r="B97" s="140"/>
      <c r="C97" s="33"/>
      <c r="D97" s="46" t="e">
        <f t="shared" si="8"/>
        <v>#DIV/0!</v>
      </c>
      <c r="E97" s="57"/>
      <c r="F97" s="44">
        <f t="shared" si="13"/>
        <v>0</v>
      </c>
      <c r="G97" s="187"/>
      <c r="H97" s="108"/>
      <c r="I97" s="140">
        <f t="shared" si="9"/>
        <v>0</v>
      </c>
      <c r="J97" s="30">
        <f t="shared" si="10"/>
      </c>
      <c r="K97" s="46">
        <f t="shared" si="12"/>
      </c>
      <c r="L97" s="70" t="e">
        <f t="shared" si="11"/>
        <v>#VALUE!</v>
      </c>
    </row>
    <row r="98" spans="1:12" s="3" customFormat="1" ht="15.75" hidden="1">
      <c r="A98" s="230" t="s">
        <v>59</v>
      </c>
      <c r="B98" s="140"/>
      <c r="C98" s="33"/>
      <c r="D98" s="46" t="e">
        <f t="shared" si="8"/>
        <v>#DIV/0!</v>
      </c>
      <c r="E98" s="57"/>
      <c r="F98" s="44">
        <f t="shared" si="13"/>
        <v>0</v>
      </c>
      <c r="G98" s="187"/>
      <c r="H98" s="108"/>
      <c r="I98" s="140">
        <f t="shared" si="9"/>
        <v>0</v>
      </c>
      <c r="J98" s="30">
        <f t="shared" si="10"/>
      </c>
      <c r="K98" s="46">
        <f t="shared" si="12"/>
      </c>
      <c r="L98" s="70" t="e">
        <f t="shared" si="11"/>
        <v>#VALUE!</v>
      </c>
    </row>
    <row r="99" spans="1:12" s="3" customFormat="1" ht="15">
      <c r="A99" s="292" t="s">
        <v>90</v>
      </c>
      <c r="B99" s="162">
        <v>92.815</v>
      </c>
      <c r="C99" s="74">
        <v>92.8</v>
      </c>
      <c r="D99" s="63">
        <f t="shared" si="8"/>
        <v>99.98383881915639</v>
      </c>
      <c r="E99" s="72">
        <v>106.33</v>
      </c>
      <c r="F99" s="263">
        <f t="shared" si="13"/>
        <v>-13.530000000000001</v>
      </c>
      <c r="G99" s="304">
        <v>92.3</v>
      </c>
      <c r="H99" s="241">
        <v>127.1</v>
      </c>
      <c r="I99" s="162">
        <f t="shared" si="9"/>
        <v>-34.8</v>
      </c>
      <c r="J99" s="125">
        <f t="shared" si="10"/>
        <v>9.946120689655173</v>
      </c>
      <c r="K99" s="63">
        <f t="shared" si="12"/>
        <v>11.953352769679299</v>
      </c>
      <c r="L99" s="263">
        <f t="shared" si="11"/>
        <v>-2.007232080024126</v>
      </c>
    </row>
    <row r="100" spans="1:12" s="3" customFormat="1" ht="15.75" hidden="1">
      <c r="A100" s="141" t="s">
        <v>91</v>
      </c>
      <c r="B100" s="127"/>
      <c r="C100" s="142"/>
      <c r="D100" s="131" t="e">
        <f t="shared" si="8"/>
        <v>#DIV/0!</v>
      </c>
      <c r="E100" s="154"/>
      <c r="F100" s="138">
        <f t="shared" si="13"/>
        <v>0</v>
      </c>
      <c r="G100" s="167"/>
      <c r="H100" s="168"/>
      <c r="I100" s="144">
        <f t="shared" si="9"/>
        <v>0</v>
      </c>
      <c r="J100" s="145">
        <f t="shared" si="10"/>
      </c>
      <c r="K100" s="131">
        <f>IF(E100&gt;0,H100/E100*10,"")</f>
      </c>
      <c r="L100" s="151" t="e">
        <f t="shared" si="11"/>
        <v>#VALUE!</v>
      </c>
    </row>
    <row r="101" spans="1:7" s="6" customFormat="1" ht="15">
      <c r="A101" s="5"/>
      <c r="B101" s="5"/>
      <c r="G101" s="3"/>
    </row>
    <row r="102" spans="1:7" s="6" customFormat="1" ht="15">
      <c r="A102" s="5"/>
      <c r="B102" s="5"/>
      <c r="G102" s="123"/>
    </row>
    <row r="103" spans="1:7" s="6" customFormat="1" ht="15">
      <c r="A103" s="5"/>
      <c r="B103" s="5"/>
      <c r="C103" s="123"/>
      <c r="G103" s="3"/>
    </row>
    <row r="104" spans="1:7" s="6" customFormat="1" ht="15">
      <c r="A104" s="5"/>
      <c r="B104" s="5"/>
      <c r="G104" s="3"/>
    </row>
    <row r="105" spans="1:7" s="6" customFormat="1" ht="15">
      <c r="A105" s="5"/>
      <c r="B105" s="5"/>
      <c r="G105" s="3"/>
    </row>
    <row r="106" spans="1:7" s="6" customFormat="1" ht="15">
      <c r="A106" s="5"/>
      <c r="B106" s="5"/>
      <c r="G106" s="3"/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/>
    </row>
    <row r="112" spans="1:7" s="8" customFormat="1" ht="15">
      <c r="A112" s="5"/>
      <c r="B112" s="5"/>
      <c r="G112" s="9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F116" s="8" t="s">
        <v>107</v>
      </c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2" s="9" customFormat="1" ht="15">
      <c r="A144" s="7"/>
      <c r="B144" s="7"/>
    </row>
    <row r="145" spans="1:4" s="9" customFormat="1" ht="15">
      <c r="A145" s="7"/>
      <c r="B145" s="334"/>
      <c r="C145" s="334"/>
      <c r="D145" s="334"/>
    </row>
    <row r="146" spans="1:2" s="9" customFormat="1" ht="15.75">
      <c r="A146" s="23"/>
      <c r="B146" s="7"/>
    </row>
    <row r="147" spans="1:4" s="9" customFormat="1" ht="15">
      <c r="A147" s="7"/>
      <c r="B147" s="334"/>
      <c r="C147" s="334"/>
      <c r="D147" s="334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0.75" customHeight="1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pans="1:2" s="11" customFormat="1" ht="15">
      <c r="A261" s="24"/>
      <c r="B261" s="24"/>
    </row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</sheetData>
  <sheetProtection/>
  <mergeCells count="7">
    <mergeCell ref="G3:I3"/>
    <mergeCell ref="J3:L3"/>
    <mergeCell ref="B145:D145"/>
    <mergeCell ref="B147:D147"/>
    <mergeCell ref="A3:A4"/>
    <mergeCell ref="B3:B4"/>
    <mergeCell ref="C3:F3"/>
  </mergeCells>
  <conditionalFormatting sqref="F57 F91 F62 F87 F74:F77 F85 F80:F83 F95:F98 F100 F89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56"/>
  <sheetViews>
    <sheetView showZeros="0" zoomScale="75" zoomScaleNormal="75" zoomScalePageLayoutView="0" workbookViewId="0" topLeftCell="A2">
      <pane xSplit="1" ySplit="5" topLeftCell="B13" activePane="bottomRight" state="frozen"/>
      <selection pane="topLeft" activeCell="A2" sqref="A2"/>
      <selection pane="topRight" activeCell="B2" sqref="B2"/>
      <selection pane="bottomLeft" activeCell="A9" sqref="A9"/>
      <selection pane="bottomRight" activeCell="G43" sqref="G43"/>
    </sheetView>
  </sheetViews>
  <sheetFormatPr defaultColWidth="8.875" defaultRowHeight="12.75"/>
  <cols>
    <col min="1" max="1" width="32.75390625" style="79" customWidth="1"/>
    <col min="2" max="2" width="15.625" style="79" customWidth="1"/>
    <col min="3" max="3" width="11.25390625" style="80" customWidth="1"/>
    <col min="4" max="4" width="10.375" style="99" customWidth="1"/>
    <col min="5" max="5" width="9.375" style="80" customWidth="1"/>
    <col min="6" max="6" width="11.375" style="99" customWidth="1"/>
    <col min="7" max="7" width="9.375" style="99" customWidth="1"/>
    <col min="8" max="8" width="9.375" style="79" customWidth="1"/>
    <col min="9" max="9" width="11.25390625" style="79" customWidth="1"/>
    <col min="10" max="10" width="10.00390625" style="79" customWidth="1"/>
    <col min="11" max="11" width="10.125" style="79" customWidth="1"/>
    <col min="12" max="12" width="12.375" style="79" customWidth="1"/>
    <col min="13" max="16384" width="8.875" style="79" customWidth="1"/>
  </cols>
  <sheetData>
    <row r="1" spans="1:7" ht="6" customHeight="1" hidden="1">
      <c r="A1" s="75"/>
      <c r="B1" s="75"/>
      <c r="C1" s="76"/>
      <c r="D1" s="75"/>
      <c r="E1" s="77"/>
      <c r="F1" s="78"/>
      <c r="G1" s="77"/>
    </row>
    <row r="2" spans="1:12" ht="36.75" customHeight="1">
      <c r="A2" s="347" t="s">
        <v>148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15.75">
      <c r="A3" s="348" t="str">
        <f>зерноск!A2</f>
        <v>по состоянию на 16 декабря 2016 года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23.25" customHeight="1">
      <c r="A4" s="349" t="s">
        <v>110</v>
      </c>
      <c r="B4" s="335" t="s">
        <v>171</v>
      </c>
      <c r="C4" s="343" t="s">
        <v>170</v>
      </c>
      <c r="D4" s="335"/>
      <c r="E4" s="337"/>
      <c r="F4" s="338"/>
      <c r="G4" s="335" t="s">
        <v>147</v>
      </c>
      <c r="H4" s="337"/>
      <c r="I4" s="337"/>
      <c r="J4" s="199"/>
      <c r="K4" s="21" t="s">
        <v>0</v>
      </c>
      <c r="L4" s="22"/>
    </row>
    <row r="5" spans="1:12" ht="50.25" customHeight="1">
      <c r="A5" s="349"/>
      <c r="B5" s="335"/>
      <c r="C5" s="37" t="s">
        <v>146</v>
      </c>
      <c r="D5" s="2" t="s">
        <v>92</v>
      </c>
      <c r="E5" s="2" t="s">
        <v>113</v>
      </c>
      <c r="F5" s="129" t="s">
        <v>105</v>
      </c>
      <c r="G5" s="2" t="s">
        <v>146</v>
      </c>
      <c r="H5" s="2" t="s">
        <v>113</v>
      </c>
      <c r="I5" s="2" t="s">
        <v>105</v>
      </c>
      <c r="J5" s="37" t="s">
        <v>146</v>
      </c>
      <c r="K5" s="2" t="s">
        <v>113</v>
      </c>
      <c r="L5" s="2" t="s">
        <v>105</v>
      </c>
    </row>
    <row r="6" spans="1:12" s="82" customFormat="1" ht="15.75">
      <c r="A6" s="264" t="s">
        <v>2</v>
      </c>
      <c r="B6" s="274">
        <v>338.193</v>
      </c>
      <c r="C6" s="65">
        <f>C7+C25+C36+C44+C52+C68+C75+C92</f>
        <v>317.51970000000006</v>
      </c>
      <c r="D6" s="81">
        <f>C6/B6*100</f>
        <v>93.88712953845884</v>
      </c>
      <c r="E6" s="65">
        <f>E7+E25+E36+E44+E52+E68+E75+E92</f>
        <v>323.9547</v>
      </c>
      <c r="F6" s="39">
        <f>C6-E6</f>
        <v>-6.434999999999945</v>
      </c>
      <c r="G6" s="28">
        <f>G7+G25+G36+G44+G52+G68+G75+G92</f>
        <v>6998.979990000001</v>
      </c>
      <c r="H6" s="28">
        <f>H7+H25+H36+H44+H52+H68+H75+H92</f>
        <v>7235.24994</v>
      </c>
      <c r="I6" s="114">
        <f>G6-H6</f>
        <v>-236.26994999999897</v>
      </c>
      <c r="J6" s="65">
        <f aca="true" t="shared" si="0" ref="J6:J44">IF(C6&gt;0,G6/C6*10,"")</f>
        <v>220.42663778026997</v>
      </c>
      <c r="K6" s="38">
        <f>IF(E6&gt;0,H6/E6*10,"")</f>
        <v>223.34140977118096</v>
      </c>
      <c r="L6" s="40">
        <f>J6-K6</f>
        <v>-2.9147719909109924</v>
      </c>
    </row>
    <row r="7" spans="1:12" s="82" customFormat="1" ht="15.75">
      <c r="A7" s="265" t="s">
        <v>114</v>
      </c>
      <c r="B7" s="275">
        <v>109.20100000000001</v>
      </c>
      <c r="C7" s="41">
        <f>SUM(C8:C24)</f>
        <v>104.78399999999999</v>
      </c>
      <c r="D7" s="83">
        <f aca="true" t="shared" si="1" ref="D7:D71">C7/B7*100</f>
        <v>95.9551652457395</v>
      </c>
      <c r="E7" s="42">
        <v>112.30000000000001</v>
      </c>
      <c r="F7" s="43">
        <f aca="true" t="shared" si="2" ref="F7:F70">C7-E7</f>
        <v>-7.5160000000000196</v>
      </c>
      <c r="G7" s="29">
        <f>SUM(G8:G24)</f>
        <v>2809.849</v>
      </c>
      <c r="H7" s="42">
        <v>3022.1600000000003</v>
      </c>
      <c r="I7" s="71">
        <f aca="true" t="shared" si="3" ref="I7:I71">G7-H7</f>
        <v>-212.31100000000015</v>
      </c>
      <c r="J7" s="41">
        <f t="shared" si="0"/>
        <v>268.15630248892967</v>
      </c>
      <c r="K7" s="42">
        <f aca="true" t="shared" si="4" ref="K7:K42">IF(E7&gt;0,H7/E7*10,"")</f>
        <v>269.11487088156724</v>
      </c>
      <c r="L7" s="44">
        <f aca="true" t="shared" si="5" ref="L7:L71">J7-K7</f>
        <v>-0.9585683926375737</v>
      </c>
    </row>
    <row r="8" spans="1:12" ht="15">
      <c r="A8" s="266" t="s">
        <v>4</v>
      </c>
      <c r="B8" s="276">
        <v>1.487</v>
      </c>
      <c r="C8" s="270">
        <v>1.487</v>
      </c>
      <c r="D8" s="84">
        <f t="shared" si="1"/>
        <v>100</v>
      </c>
      <c r="E8" s="84">
        <v>2</v>
      </c>
      <c r="F8" s="85">
        <f t="shared" si="2"/>
        <v>-0.5129999999999999</v>
      </c>
      <c r="G8" s="261">
        <v>46.08900000000001</v>
      </c>
      <c r="H8" s="84">
        <v>39.7</v>
      </c>
      <c r="I8" s="70">
        <f t="shared" si="3"/>
        <v>6.38900000000001</v>
      </c>
      <c r="J8" s="66">
        <f t="shared" si="0"/>
        <v>309.9462004034971</v>
      </c>
      <c r="K8" s="57">
        <f t="shared" si="4"/>
        <v>198.5</v>
      </c>
      <c r="L8" s="70">
        <f t="shared" si="5"/>
        <v>111.44620040349707</v>
      </c>
    </row>
    <row r="9" spans="1:12" ht="15">
      <c r="A9" s="266" t="s">
        <v>5</v>
      </c>
      <c r="B9" s="276">
        <v>25.422</v>
      </c>
      <c r="C9" s="270">
        <v>25.3</v>
      </c>
      <c r="D9" s="84">
        <f t="shared" si="1"/>
        <v>99.52010070018095</v>
      </c>
      <c r="E9" s="84">
        <v>25.3</v>
      </c>
      <c r="F9" s="85">
        <f t="shared" si="2"/>
        <v>0</v>
      </c>
      <c r="G9" s="261">
        <v>824.2</v>
      </c>
      <c r="H9" s="84">
        <v>764</v>
      </c>
      <c r="I9" s="70">
        <f t="shared" si="3"/>
        <v>60.200000000000045</v>
      </c>
      <c r="J9" s="66">
        <f t="shared" si="0"/>
        <v>325.77075098814225</v>
      </c>
      <c r="K9" s="57">
        <f t="shared" si="4"/>
        <v>301.97628458498025</v>
      </c>
      <c r="L9" s="70">
        <f t="shared" si="5"/>
        <v>23.794466403162005</v>
      </c>
    </row>
    <row r="10" spans="1:12" ht="15">
      <c r="A10" s="266" t="s">
        <v>6</v>
      </c>
      <c r="B10" s="276">
        <v>3.9349999999999996</v>
      </c>
      <c r="C10" s="270">
        <v>3.7</v>
      </c>
      <c r="D10" s="84">
        <f t="shared" si="1"/>
        <v>94.02795425667092</v>
      </c>
      <c r="E10" s="84">
        <v>4.7</v>
      </c>
      <c r="F10" s="85">
        <f t="shared" si="2"/>
        <v>-1</v>
      </c>
      <c r="G10" s="261">
        <v>73.3</v>
      </c>
      <c r="H10" s="84">
        <v>96.1</v>
      </c>
      <c r="I10" s="70">
        <f t="shared" si="3"/>
        <v>-22.799999999999997</v>
      </c>
      <c r="J10" s="66">
        <f t="shared" si="0"/>
        <v>198.1081081081081</v>
      </c>
      <c r="K10" s="57">
        <f t="shared" si="4"/>
        <v>204.46808510638294</v>
      </c>
      <c r="L10" s="70">
        <f t="shared" si="5"/>
        <v>-6.3599769982748455</v>
      </c>
    </row>
    <row r="11" spans="1:12" ht="15">
      <c r="A11" s="266" t="s">
        <v>7</v>
      </c>
      <c r="B11" s="276">
        <v>4.005</v>
      </c>
      <c r="C11" s="270">
        <v>4.005</v>
      </c>
      <c r="D11" s="84">
        <f t="shared" si="1"/>
        <v>100</v>
      </c>
      <c r="E11" s="84">
        <v>5.2</v>
      </c>
      <c r="F11" s="85">
        <f t="shared" si="2"/>
        <v>-1.1950000000000003</v>
      </c>
      <c r="G11" s="261">
        <v>104</v>
      </c>
      <c r="H11" s="84">
        <v>102.96000000000001</v>
      </c>
      <c r="I11" s="70">
        <f t="shared" si="3"/>
        <v>1.039999999999992</v>
      </c>
      <c r="J11" s="66">
        <f t="shared" si="0"/>
        <v>259.67540574282145</v>
      </c>
      <c r="K11" s="57">
        <f t="shared" si="4"/>
        <v>198</v>
      </c>
      <c r="L11" s="70">
        <f t="shared" si="5"/>
        <v>61.675405742821454</v>
      </c>
    </row>
    <row r="12" spans="1:12" ht="15">
      <c r="A12" s="266" t="s">
        <v>8</v>
      </c>
      <c r="B12" s="276">
        <v>1.5350000000000001</v>
      </c>
      <c r="C12" s="270">
        <v>1.535</v>
      </c>
      <c r="D12" s="84">
        <f t="shared" si="1"/>
        <v>99.99999999999999</v>
      </c>
      <c r="E12" s="84">
        <v>1.5</v>
      </c>
      <c r="F12" s="85">
        <f t="shared" si="2"/>
        <v>0.03499999999999992</v>
      </c>
      <c r="G12" s="261">
        <v>33.5</v>
      </c>
      <c r="H12" s="84">
        <v>29.5</v>
      </c>
      <c r="I12" s="70">
        <f t="shared" si="3"/>
        <v>4</v>
      </c>
      <c r="J12" s="66">
        <f t="shared" si="0"/>
        <v>218.24104234527687</v>
      </c>
      <c r="K12" s="57">
        <f t="shared" si="4"/>
        <v>196.66666666666669</v>
      </c>
      <c r="L12" s="70">
        <f t="shared" si="5"/>
        <v>21.57437567861018</v>
      </c>
    </row>
    <row r="13" spans="1:12" ht="15">
      <c r="A13" s="266" t="s">
        <v>9</v>
      </c>
      <c r="B13" s="276">
        <v>2.885</v>
      </c>
      <c r="C13" s="270">
        <v>2.8</v>
      </c>
      <c r="D13" s="84">
        <f t="shared" si="1"/>
        <v>97.05372616984403</v>
      </c>
      <c r="E13" s="84">
        <v>2.7</v>
      </c>
      <c r="F13" s="85">
        <f t="shared" si="2"/>
        <v>0.09999999999999964</v>
      </c>
      <c r="G13" s="261">
        <v>48.9</v>
      </c>
      <c r="H13" s="84">
        <v>56.6</v>
      </c>
      <c r="I13" s="70">
        <f t="shared" si="3"/>
        <v>-7.700000000000003</v>
      </c>
      <c r="J13" s="66">
        <f t="shared" si="0"/>
        <v>174.64285714285717</v>
      </c>
      <c r="K13" s="57">
        <f t="shared" si="4"/>
        <v>209.62962962962962</v>
      </c>
      <c r="L13" s="70">
        <f t="shared" si="5"/>
        <v>-34.98677248677245</v>
      </c>
    </row>
    <row r="14" spans="1:12" ht="15">
      <c r="A14" s="266" t="s">
        <v>10</v>
      </c>
      <c r="B14" s="276">
        <v>1.714</v>
      </c>
      <c r="C14" s="270">
        <v>1.5</v>
      </c>
      <c r="D14" s="84">
        <f t="shared" si="1"/>
        <v>87.51458576429405</v>
      </c>
      <c r="E14" s="84">
        <v>1.5</v>
      </c>
      <c r="F14" s="85">
        <f t="shared" si="2"/>
        <v>0</v>
      </c>
      <c r="G14" s="261">
        <v>30</v>
      </c>
      <c r="H14" s="84">
        <v>28.8</v>
      </c>
      <c r="I14" s="70">
        <f t="shared" si="3"/>
        <v>1.1999999999999993</v>
      </c>
      <c r="J14" s="66">
        <f t="shared" si="0"/>
        <v>200</v>
      </c>
      <c r="K14" s="57">
        <f t="shared" si="4"/>
        <v>192</v>
      </c>
      <c r="L14" s="70">
        <f t="shared" si="5"/>
        <v>8</v>
      </c>
    </row>
    <row r="15" spans="1:12" ht="15">
      <c r="A15" s="266" t="s">
        <v>11</v>
      </c>
      <c r="B15" s="276">
        <v>1.715</v>
      </c>
      <c r="C15" s="270">
        <v>1.715</v>
      </c>
      <c r="D15" s="84">
        <f t="shared" si="1"/>
        <v>100</v>
      </c>
      <c r="E15" s="84">
        <v>1.8</v>
      </c>
      <c r="F15" s="85">
        <f t="shared" si="2"/>
        <v>-0.08499999999999996</v>
      </c>
      <c r="G15" s="261">
        <v>50.3</v>
      </c>
      <c r="H15" s="84">
        <v>56.412</v>
      </c>
      <c r="I15" s="70">
        <f t="shared" si="3"/>
        <v>-6.112000000000002</v>
      </c>
      <c r="J15" s="66">
        <f t="shared" si="0"/>
        <v>293.2944606413994</v>
      </c>
      <c r="K15" s="57">
        <f t="shared" si="4"/>
        <v>313.4</v>
      </c>
      <c r="L15" s="70">
        <f t="shared" si="5"/>
        <v>-20.105539358600595</v>
      </c>
    </row>
    <row r="16" spans="1:12" ht="15">
      <c r="A16" s="266" t="s">
        <v>12</v>
      </c>
      <c r="B16" s="276">
        <v>5.7490000000000006</v>
      </c>
      <c r="C16" s="270">
        <v>5.749</v>
      </c>
      <c r="D16" s="84">
        <f t="shared" si="1"/>
        <v>99.99999999999999</v>
      </c>
      <c r="E16" s="84">
        <v>6.2</v>
      </c>
      <c r="F16" s="85">
        <f t="shared" si="2"/>
        <v>-0.4510000000000005</v>
      </c>
      <c r="G16" s="261">
        <v>138</v>
      </c>
      <c r="H16" s="84">
        <v>165.3</v>
      </c>
      <c r="I16" s="70">
        <f t="shared" si="3"/>
        <v>-27.30000000000001</v>
      </c>
      <c r="J16" s="66">
        <f t="shared" si="0"/>
        <v>240.04174639067662</v>
      </c>
      <c r="K16" s="57">
        <f t="shared" si="4"/>
        <v>266.61290322580646</v>
      </c>
      <c r="L16" s="70">
        <f t="shared" si="5"/>
        <v>-26.57115683512984</v>
      </c>
    </row>
    <row r="17" spans="1:12" ht="15">
      <c r="A17" s="266" t="s">
        <v>93</v>
      </c>
      <c r="B17" s="276">
        <v>13.463</v>
      </c>
      <c r="C17" s="270">
        <v>12</v>
      </c>
      <c r="D17" s="84">
        <f t="shared" si="1"/>
        <v>89.1331798261903</v>
      </c>
      <c r="E17" s="84">
        <v>14.1</v>
      </c>
      <c r="F17" s="85">
        <f t="shared" si="2"/>
        <v>-2.0999999999999996</v>
      </c>
      <c r="G17" s="261">
        <v>339</v>
      </c>
      <c r="H17" s="84">
        <v>378.6</v>
      </c>
      <c r="I17" s="70">
        <f t="shared" si="3"/>
        <v>-39.60000000000002</v>
      </c>
      <c r="J17" s="66">
        <f t="shared" si="0"/>
        <v>282.5</v>
      </c>
      <c r="K17" s="57">
        <f t="shared" si="4"/>
        <v>268.51063829787233</v>
      </c>
      <c r="L17" s="70">
        <f t="shared" si="5"/>
        <v>13.989361702127667</v>
      </c>
    </row>
    <row r="18" spans="1:12" ht="15">
      <c r="A18" s="266" t="s">
        <v>13</v>
      </c>
      <c r="B18" s="276">
        <v>3.1109999999999998</v>
      </c>
      <c r="C18" s="270">
        <v>3.1</v>
      </c>
      <c r="D18" s="84">
        <f t="shared" si="1"/>
        <v>99.64641594342656</v>
      </c>
      <c r="E18" s="84">
        <v>3.4</v>
      </c>
      <c r="F18" s="85">
        <f t="shared" si="2"/>
        <v>-0.2999999999999998</v>
      </c>
      <c r="G18" s="261">
        <v>81</v>
      </c>
      <c r="H18" s="84">
        <v>84.388</v>
      </c>
      <c r="I18" s="70">
        <f t="shared" si="3"/>
        <v>-3.3880000000000052</v>
      </c>
      <c r="J18" s="66">
        <f t="shared" si="0"/>
        <v>261.2903225806452</v>
      </c>
      <c r="K18" s="57">
        <f t="shared" si="4"/>
        <v>248.20000000000005</v>
      </c>
      <c r="L18" s="70">
        <f t="shared" si="5"/>
        <v>13.090322580645136</v>
      </c>
    </row>
    <row r="19" spans="1:12" ht="15">
      <c r="A19" s="266" t="s">
        <v>14</v>
      </c>
      <c r="B19" s="276">
        <v>5.140000000000001</v>
      </c>
      <c r="C19" s="270">
        <v>5.14</v>
      </c>
      <c r="D19" s="84">
        <f t="shared" si="1"/>
        <v>99.99999999999997</v>
      </c>
      <c r="E19" s="84">
        <v>5.2</v>
      </c>
      <c r="F19" s="85">
        <f t="shared" si="2"/>
        <v>-0.0600000000000005</v>
      </c>
      <c r="G19" s="261">
        <v>132.57</v>
      </c>
      <c r="H19" s="84">
        <v>142.3</v>
      </c>
      <c r="I19" s="70">
        <f t="shared" si="3"/>
        <v>-9.730000000000018</v>
      </c>
      <c r="J19" s="66">
        <f t="shared" si="0"/>
        <v>257.9182879377432</v>
      </c>
      <c r="K19" s="57">
        <f t="shared" si="4"/>
        <v>273.6538461538462</v>
      </c>
      <c r="L19" s="70">
        <f t="shared" si="5"/>
        <v>-15.735558216103016</v>
      </c>
    </row>
    <row r="20" spans="1:12" ht="15">
      <c r="A20" s="266" t="s">
        <v>15</v>
      </c>
      <c r="B20" s="276">
        <v>2.2560000000000002</v>
      </c>
      <c r="C20" s="270">
        <v>2.2</v>
      </c>
      <c r="D20" s="84">
        <f t="shared" si="1"/>
        <v>97.51773049645391</v>
      </c>
      <c r="E20" s="84">
        <v>2.8</v>
      </c>
      <c r="F20" s="85">
        <f t="shared" si="2"/>
        <v>-0.5999999999999996</v>
      </c>
      <c r="G20" s="261">
        <v>36</v>
      </c>
      <c r="H20" s="84">
        <v>56.7</v>
      </c>
      <c r="I20" s="70">
        <f t="shared" si="3"/>
        <v>-20.700000000000003</v>
      </c>
      <c r="J20" s="66">
        <f t="shared" si="0"/>
        <v>163.63636363636363</v>
      </c>
      <c r="K20" s="57">
        <f t="shared" si="4"/>
        <v>202.50000000000003</v>
      </c>
      <c r="L20" s="70">
        <f t="shared" si="5"/>
        <v>-38.8636363636364</v>
      </c>
    </row>
    <row r="21" spans="1:12" ht="15">
      <c r="A21" s="266" t="s">
        <v>16</v>
      </c>
      <c r="B21" s="276">
        <v>5.4879999999999995</v>
      </c>
      <c r="C21" s="270">
        <v>5.37</v>
      </c>
      <c r="D21" s="84">
        <f t="shared" si="1"/>
        <v>97.84985422740526</v>
      </c>
      <c r="E21" s="84">
        <v>6.5</v>
      </c>
      <c r="F21" s="85">
        <f>C21-E21</f>
        <v>-1.13</v>
      </c>
      <c r="G21" s="261">
        <v>127.29</v>
      </c>
      <c r="H21" s="84">
        <v>196.5</v>
      </c>
      <c r="I21" s="70">
        <f t="shared" si="3"/>
        <v>-69.21</v>
      </c>
      <c r="J21" s="66">
        <f t="shared" si="0"/>
        <v>237.0391061452514</v>
      </c>
      <c r="K21" s="57">
        <f t="shared" si="4"/>
        <v>302.3076923076923</v>
      </c>
      <c r="L21" s="70">
        <f t="shared" si="5"/>
        <v>-65.26858616244093</v>
      </c>
    </row>
    <row r="22" spans="1:12" s="90" customFormat="1" ht="15">
      <c r="A22" s="86" t="s">
        <v>17</v>
      </c>
      <c r="B22" s="87">
        <v>8.183</v>
      </c>
      <c r="C22" s="88">
        <v>8.183</v>
      </c>
      <c r="D22" s="89">
        <f t="shared" si="1"/>
        <v>100</v>
      </c>
      <c r="E22" s="89">
        <v>7.4</v>
      </c>
      <c r="F22" s="85">
        <f t="shared" si="2"/>
        <v>0.7829999999999995</v>
      </c>
      <c r="G22" s="261">
        <v>163.8</v>
      </c>
      <c r="H22" s="84">
        <v>172.8</v>
      </c>
      <c r="I22" s="70">
        <f t="shared" si="3"/>
        <v>-9</v>
      </c>
      <c r="J22" s="66">
        <f t="shared" si="0"/>
        <v>200.1710863986313</v>
      </c>
      <c r="K22" s="57">
        <f t="shared" si="4"/>
        <v>233.51351351351352</v>
      </c>
      <c r="L22" s="70">
        <f t="shared" si="5"/>
        <v>-33.34242711488221</v>
      </c>
    </row>
    <row r="23" spans="1:12" ht="15">
      <c r="A23" s="266" t="s">
        <v>18</v>
      </c>
      <c r="B23" s="276">
        <v>19.012</v>
      </c>
      <c r="C23" s="270">
        <v>17.5</v>
      </c>
      <c r="D23" s="84">
        <f t="shared" si="1"/>
        <v>92.04712812960236</v>
      </c>
      <c r="E23" s="84">
        <v>19.3</v>
      </c>
      <c r="F23" s="85">
        <f t="shared" si="2"/>
        <v>-1.8000000000000007</v>
      </c>
      <c r="G23" s="261">
        <v>493.8</v>
      </c>
      <c r="H23" s="84">
        <v>580.1</v>
      </c>
      <c r="I23" s="70">
        <f t="shared" si="3"/>
        <v>-86.30000000000001</v>
      </c>
      <c r="J23" s="66">
        <f t="shared" si="0"/>
        <v>282.1714285714286</v>
      </c>
      <c r="K23" s="57">
        <f t="shared" si="4"/>
        <v>300.5699481865285</v>
      </c>
      <c r="L23" s="70">
        <f t="shared" si="5"/>
        <v>-18.39851961509993</v>
      </c>
    </row>
    <row r="24" spans="1:12" s="90" customFormat="1" ht="15">
      <c r="A24" s="86" t="s">
        <v>19</v>
      </c>
      <c r="B24" s="87">
        <v>4.007</v>
      </c>
      <c r="C24" s="88">
        <v>3.5</v>
      </c>
      <c r="D24" s="89">
        <f t="shared" si="1"/>
        <v>87.34714250062392</v>
      </c>
      <c r="E24" s="89">
        <v>2.7</v>
      </c>
      <c r="F24" s="85">
        <f t="shared" si="2"/>
        <v>0.7999999999999998</v>
      </c>
      <c r="G24" s="261">
        <v>88.1</v>
      </c>
      <c r="H24" s="84">
        <v>71.4</v>
      </c>
      <c r="I24" s="70">
        <f t="shared" si="3"/>
        <v>16.69999999999999</v>
      </c>
      <c r="J24" s="66">
        <f t="shared" si="0"/>
        <v>251.71428571428572</v>
      </c>
      <c r="K24" s="57">
        <f t="shared" si="4"/>
        <v>264.44444444444446</v>
      </c>
      <c r="L24" s="70">
        <f t="shared" si="5"/>
        <v>-12.730158730158735</v>
      </c>
    </row>
    <row r="25" spans="1:12" s="82" customFormat="1" ht="15.75">
      <c r="A25" s="265" t="s">
        <v>20</v>
      </c>
      <c r="B25" s="275">
        <v>21.434</v>
      </c>
      <c r="C25" s="41">
        <f>SUM(C26:C35)-C29</f>
        <v>18.663</v>
      </c>
      <c r="D25" s="83">
        <f t="shared" si="1"/>
        <v>87.0719417747504</v>
      </c>
      <c r="E25" s="42">
        <v>16.514</v>
      </c>
      <c r="F25" s="43">
        <f t="shared" si="2"/>
        <v>2.149000000000001</v>
      </c>
      <c r="G25" s="29">
        <f>SUM(G26:G35)-G29</f>
        <v>412.59999999999997</v>
      </c>
      <c r="H25" s="42">
        <v>378.09399999999994</v>
      </c>
      <c r="I25" s="71">
        <f t="shared" si="3"/>
        <v>34.50600000000003</v>
      </c>
      <c r="J25" s="41">
        <f t="shared" si="0"/>
        <v>221.07914054546427</v>
      </c>
      <c r="K25" s="42">
        <f t="shared" si="4"/>
        <v>228.95361511444833</v>
      </c>
      <c r="L25" s="44">
        <f t="shared" si="5"/>
        <v>-7.874474568984056</v>
      </c>
    </row>
    <row r="26" spans="1:12" s="90" customFormat="1" ht="15">
      <c r="A26" s="86" t="s">
        <v>115</v>
      </c>
      <c r="B26" s="87">
        <v>0.401</v>
      </c>
      <c r="C26" s="88">
        <v>0.401</v>
      </c>
      <c r="D26" s="89">
        <f t="shared" si="1"/>
        <v>100</v>
      </c>
      <c r="E26" s="89">
        <v>0.208</v>
      </c>
      <c r="F26" s="85">
        <f t="shared" si="2"/>
        <v>0.19300000000000003</v>
      </c>
      <c r="G26" s="261">
        <v>4.9</v>
      </c>
      <c r="H26" s="89">
        <v>4.3</v>
      </c>
      <c r="I26" s="70">
        <f t="shared" si="3"/>
        <v>0.6000000000000005</v>
      </c>
      <c r="J26" s="66">
        <f t="shared" si="0"/>
        <v>122.19451371571071</v>
      </c>
      <c r="K26" s="57">
        <f t="shared" si="4"/>
        <v>206.73076923076923</v>
      </c>
      <c r="L26" s="70">
        <f t="shared" si="5"/>
        <v>-84.53625551505851</v>
      </c>
    </row>
    <row r="27" spans="1:12" s="90" customFormat="1" ht="15">
      <c r="A27" s="86" t="s">
        <v>21</v>
      </c>
      <c r="B27" s="87">
        <v>0.566</v>
      </c>
      <c r="C27" s="88">
        <v>0.5</v>
      </c>
      <c r="D27" s="89">
        <f t="shared" si="1"/>
        <v>88.33922261484099</v>
      </c>
      <c r="E27" s="89">
        <v>0.506</v>
      </c>
      <c r="F27" s="85">
        <f t="shared" si="2"/>
        <v>-0.006000000000000005</v>
      </c>
      <c r="G27" s="261">
        <v>7.4</v>
      </c>
      <c r="H27" s="89">
        <v>8.3</v>
      </c>
      <c r="I27" s="70">
        <f t="shared" si="3"/>
        <v>-0.9000000000000004</v>
      </c>
      <c r="J27" s="66">
        <f t="shared" si="0"/>
        <v>148</v>
      </c>
      <c r="K27" s="57">
        <f t="shared" si="4"/>
        <v>164.0316205533597</v>
      </c>
      <c r="L27" s="70">
        <f t="shared" si="5"/>
        <v>-16.031620553359687</v>
      </c>
    </row>
    <row r="28" spans="1:12" s="90" customFormat="1" ht="15">
      <c r="A28" s="86" t="s">
        <v>22</v>
      </c>
      <c r="B28" s="87">
        <v>1.662</v>
      </c>
      <c r="C28" s="88">
        <v>1.662</v>
      </c>
      <c r="D28" s="89">
        <f t="shared" si="1"/>
        <v>100</v>
      </c>
      <c r="E28" s="89">
        <v>1.2</v>
      </c>
      <c r="F28" s="85">
        <f t="shared" si="2"/>
        <v>0.46199999999999997</v>
      </c>
      <c r="G28" s="261">
        <v>27.8</v>
      </c>
      <c r="H28" s="89">
        <v>20.543999999999997</v>
      </c>
      <c r="I28" s="70">
        <f t="shared" si="3"/>
        <v>7.256000000000004</v>
      </c>
      <c r="J28" s="66">
        <f t="shared" si="0"/>
        <v>167.26835138387486</v>
      </c>
      <c r="K28" s="57">
        <f t="shared" si="4"/>
        <v>171.2</v>
      </c>
      <c r="L28" s="70">
        <f t="shared" si="5"/>
        <v>-3.9316486161251305</v>
      </c>
    </row>
    <row r="29" spans="1:12" s="90" customFormat="1" ht="15" hidden="1">
      <c r="A29" s="86" t="s">
        <v>116</v>
      </c>
      <c r="B29" s="87">
        <v>999999999</v>
      </c>
      <c r="C29" s="88"/>
      <c r="D29" s="89">
        <f t="shared" si="1"/>
        <v>0</v>
      </c>
      <c r="E29" s="89"/>
      <c r="F29" s="85">
        <f t="shared" si="2"/>
        <v>0</v>
      </c>
      <c r="G29" s="261"/>
      <c r="H29" s="89"/>
      <c r="I29" s="70">
        <f t="shared" si="3"/>
        <v>0</v>
      </c>
      <c r="J29" s="66">
        <f t="shared" si="0"/>
      </c>
      <c r="K29" s="57">
        <f t="shared" si="4"/>
      </c>
      <c r="L29" s="70" t="e">
        <f t="shared" si="5"/>
        <v>#VALUE!</v>
      </c>
    </row>
    <row r="30" spans="1:12" s="90" customFormat="1" ht="15">
      <c r="A30" s="86" t="s">
        <v>23</v>
      </c>
      <c r="B30" s="87">
        <v>3.093</v>
      </c>
      <c r="C30" s="88">
        <v>2.9</v>
      </c>
      <c r="D30" s="89">
        <f t="shared" si="1"/>
        <v>93.7601034594245</v>
      </c>
      <c r="E30" s="89">
        <v>2.9</v>
      </c>
      <c r="F30" s="85">
        <f t="shared" si="2"/>
        <v>0</v>
      </c>
      <c r="G30" s="261">
        <v>63.7</v>
      </c>
      <c r="H30" s="89">
        <v>59.8</v>
      </c>
      <c r="I30" s="70">
        <f t="shared" si="3"/>
        <v>3.9000000000000057</v>
      </c>
      <c r="J30" s="66">
        <f t="shared" si="0"/>
        <v>219.65517241379314</v>
      </c>
      <c r="K30" s="57">
        <f t="shared" si="4"/>
        <v>206.20689655172413</v>
      </c>
      <c r="L30" s="70">
        <f t="shared" si="5"/>
        <v>13.44827586206901</v>
      </c>
    </row>
    <row r="31" spans="1:12" ht="15">
      <c r="A31" s="266" t="s">
        <v>117</v>
      </c>
      <c r="B31" s="276">
        <v>3.215</v>
      </c>
      <c r="C31" s="270">
        <v>2.7</v>
      </c>
      <c r="D31" s="84">
        <f t="shared" si="1"/>
        <v>83.98133748055989</v>
      </c>
      <c r="E31" s="84">
        <v>3</v>
      </c>
      <c r="F31" s="85">
        <f t="shared" si="2"/>
        <v>-0.2999999999999998</v>
      </c>
      <c r="G31" s="261">
        <v>52.8</v>
      </c>
      <c r="H31" s="84">
        <v>69.9</v>
      </c>
      <c r="I31" s="70">
        <f t="shared" si="3"/>
        <v>-17.10000000000001</v>
      </c>
      <c r="J31" s="66">
        <f t="shared" si="0"/>
        <v>195.55555555555554</v>
      </c>
      <c r="K31" s="57">
        <f t="shared" si="4"/>
        <v>233</v>
      </c>
      <c r="L31" s="70">
        <f t="shared" si="5"/>
        <v>-37.44444444444446</v>
      </c>
    </row>
    <row r="32" spans="1:12" ht="15">
      <c r="A32" s="266" t="s">
        <v>25</v>
      </c>
      <c r="B32" s="276">
        <v>4.792</v>
      </c>
      <c r="C32" s="270">
        <v>3.9</v>
      </c>
      <c r="D32" s="84">
        <f t="shared" si="1"/>
        <v>81.38564273789649</v>
      </c>
      <c r="E32" s="84">
        <v>4.5</v>
      </c>
      <c r="F32" s="85">
        <f t="shared" si="2"/>
        <v>-0.6000000000000001</v>
      </c>
      <c r="G32" s="261">
        <v>73.2</v>
      </c>
      <c r="H32" s="84">
        <v>104.85</v>
      </c>
      <c r="I32" s="70">
        <f t="shared" si="3"/>
        <v>-31.64999999999999</v>
      </c>
      <c r="J32" s="66">
        <f t="shared" si="0"/>
        <v>187.6923076923077</v>
      </c>
      <c r="K32" s="57">
        <f t="shared" si="4"/>
        <v>232.99999999999997</v>
      </c>
      <c r="L32" s="70">
        <f t="shared" si="5"/>
        <v>-45.307692307692264</v>
      </c>
    </row>
    <row r="33" spans="1:12" ht="15" hidden="1">
      <c r="A33" s="266" t="s">
        <v>26</v>
      </c>
      <c r="B33" s="276">
        <v>0.008</v>
      </c>
      <c r="C33" s="271"/>
      <c r="D33" s="84">
        <f t="shared" si="1"/>
        <v>0</v>
      </c>
      <c r="E33" s="84"/>
      <c r="F33" s="85">
        <f t="shared" si="2"/>
        <v>0</v>
      </c>
      <c r="G33" s="261"/>
      <c r="H33" s="84"/>
      <c r="I33" s="70">
        <f t="shared" si="3"/>
        <v>0</v>
      </c>
      <c r="J33" s="66">
        <f t="shared" si="0"/>
      </c>
      <c r="K33" s="57">
        <f t="shared" si="4"/>
      </c>
      <c r="L33" s="70" t="e">
        <f t="shared" si="5"/>
        <v>#VALUE!</v>
      </c>
    </row>
    <row r="34" spans="1:12" ht="15">
      <c r="A34" s="266" t="s">
        <v>27</v>
      </c>
      <c r="B34" s="276">
        <v>5.937</v>
      </c>
      <c r="C34" s="270">
        <v>5.2</v>
      </c>
      <c r="D34" s="84">
        <f t="shared" si="1"/>
        <v>87.5863230587839</v>
      </c>
      <c r="E34" s="84">
        <v>3.8</v>
      </c>
      <c r="F34" s="85">
        <f t="shared" si="2"/>
        <v>1.4000000000000004</v>
      </c>
      <c r="G34" s="261">
        <v>145.6</v>
      </c>
      <c r="H34" s="84">
        <v>101.9</v>
      </c>
      <c r="I34" s="70">
        <f t="shared" si="3"/>
        <v>43.69999999999999</v>
      </c>
      <c r="J34" s="66">
        <f t="shared" si="0"/>
        <v>279.99999999999994</v>
      </c>
      <c r="K34" s="57">
        <f t="shared" si="4"/>
        <v>268.15789473684214</v>
      </c>
      <c r="L34" s="70">
        <f t="shared" si="5"/>
        <v>11.842105263157805</v>
      </c>
    </row>
    <row r="35" spans="1:12" s="90" customFormat="1" ht="15">
      <c r="A35" s="86" t="s">
        <v>28</v>
      </c>
      <c r="B35" s="87">
        <v>1.759</v>
      </c>
      <c r="C35" s="270">
        <v>1.4</v>
      </c>
      <c r="D35" s="89">
        <f t="shared" si="1"/>
        <v>79.59067652075042</v>
      </c>
      <c r="E35" s="89">
        <v>0.4</v>
      </c>
      <c r="F35" s="85">
        <f t="shared" si="2"/>
        <v>0.9999999999999999</v>
      </c>
      <c r="G35" s="261">
        <v>37.2</v>
      </c>
      <c r="H35" s="89">
        <v>8.5</v>
      </c>
      <c r="I35" s="70">
        <f t="shared" si="3"/>
        <v>28.700000000000003</v>
      </c>
      <c r="J35" s="66">
        <f t="shared" si="0"/>
        <v>265.7142857142858</v>
      </c>
      <c r="K35" s="57">
        <f t="shared" si="4"/>
        <v>212.5</v>
      </c>
      <c r="L35" s="70">
        <f t="shared" si="5"/>
        <v>53.21428571428578</v>
      </c>
    </row>
    <row r="36" spans="1:12" s="82" customFormat="1" ht="15.75">
      <c r="A36" s="265" t="s">
        <v>94</v>
      </c>
      <c r="B36" s="41">
        <f>SUM(B37:B43)</f>
        <v>22.968999999999998</v>
      </c>
      <c r="C36" s="41">
        <f>SUM(C37:C43)</f>
        <v>22.968999999999998</v>
      </c>
      <c r="D36" s="83">
        <f t="shared" si="1"/>
        <v>100</v>
      </c>
      <c r="E36" s="42">
        <f>SUM(E37:E43)</f>
        <v>25.711</v>
      </c>
      <c r="F36" s="44">
        <f t="shared" si="2"/>
        <v>-2.742000000000001</v>
      </c>
      <c r="G36" s="29">
        <f>SUM(G37:G43)</f>
        <v>655.0449899999999</v>
      </c>
      <c r="H36" s="29">
        <f>SUM(H37:H43)</f>
        <v>415.34827</v>
      </c>
      <c r="I36" s="71">
        <f t="shared" si="3"/>
        <v>239.69671999999986</v>
      </c>
      <c r="J36" s="41">
        <f t="shared" si="0"/>
        <v>285.1865514388959</v>
      </c>
      <c r="K36" s="42">
        <f>IF(E36&gt;0,H36/E36*10,"")</f>
        <v>161.54496907938238</v>
      </c>
      <c r="L36" s="44">
        <f t="shared" si="5"/>
        <v>123.6415823595135</v>
      </c>
    </row>
    <row r="37" spans="1:12" s="90" customFormat="1" ht="15">
      <c r="A37" s="86" t="s">
        <v>118</v>
      </c>
      <c r="B37" s="87">
        <v>0.1</v>
      </c>
      <c r="C37" s="280">
        <v>0.1</v>
      </c>
      <c r="D37" s="89">
        <f t="shared" si="1"/>
        <v>100</v>
      </c>
      <c r="E37" s="89">
        <v>0.149</v>
      </c>
      <c r="F37" s="50">
        <f t="shared" si="2"/>
        <v>-0.04899999999999999</v>
      </c>
      <c r="G37" s="91">
        <f>123.5*C37/10</f>
        <v>1.235</v>
      </c>
      <c r="H37" s="89">
        <v>1.7879999999999998</v>
      </c>
      <c r="I37" s="70">
        <f t="shared" si="3"/>
        <v>-0.5529999999999997</v>
      </c>
      <c r="J37" s="47">
        <f>IF(C37&gt;0,G37/C37*10,"")</f>
        <v>123.5</v>
      </c>
      <c r="K37" s="57">
        <f>IF(E37&gt;0,H37/E37*10,"")</f>
        <v>120</v>
      </c>
      <c r="L37" s="50">
        <f t="shared" si="5"/>
        <v>3.5</v>
      </c>
    </row>
    <row r="38" spans="1:12" s="90" customFormat="1" ht="15">
      <c r="A38" s="86" t="s">
        <v>119</v>
      </c>
      <c r="B38" s="87">
        <v>0.141</v>
      </c>
      <c r="C38" s="280">
        <v>0.141</v>
      </c>
      <c r="D38" s="89">
        <f t="shared" si="1"/>
        <v>100</v>
      </c>
      <c r="E38" s="89">
        <v>0.16</v>
      </c>
      <c r="F38" s="50">
        <f t="shared" si="2"/>
        <v>-0.019000000000000017</v>
      </c>
      <c r="G38" s="91">
        <v>2.46</v>
      </c>
      <c r="H38" s="89">
        <v>2.032</v>
      </c>
      <c r="I38" s="70">
        <f t="shared" si="3"/>
        <v>0.42799999999999994</v>
      </c>
      <c r="J38" s="47">
        <f t="shared" si="0"/>
        <v>174.468085106383</v>
      </c>
      <c r="K38" s="57">
        <f t="shared" si="4"/>
        <v>127</v>
      </c>
      <c r="L38" s="50">
        <f t="shared" si="5"/>
        <v>47.468085106383</v>
      </c>
    </row>
    <row r="39" spans="1:12" s="6" customFormat="1" ht="15">
      <c r="A39" s="158" t="s">
        <v>102</v>
      </c>
      <c r="B39" s="160">
        <v>0.5630000000000001</v>
      </c>
      <c r="C39" s="163">
        <v>0.5630000000000001</v>
      </c>
      <c r="D39" s="46">
        <f>C39/B39*100</f>
        <v>100</v>
      </c>
      <c r="E39" s="147">
        <v>0.7</v>
      </c>
      <c r="F39" s="50">
        <f>C39-E39</f>
        <v>-0.1369999999999999</v>
      </c>
      <c r="G39" s="258">
        <v>24.9</v>
      </c>
      <c r="H39" s="170">
        <v>21.08537</v>
      </c>
      <c r="I39" s="70">
        <f>G39-H39</f>
        <v>3.8146299999999975</v>
      </c>
      <c r="J39" s="47">
        <f>IF(C39&gt;0,G39/C39*10,"")</f>
        <v>442.2735346358792</v>
      </c>
      <c r="K39" s="57">
        <f>IF(E39&gt;0,H39/E39*10,"")</f>
        <v>301.21957142857144</v>
      </c>
      <c r="L39" s="50">
        <f>J39-K39</f>
        <v>141.05396320730773</v>
      </c>
    </row>
    <row r="40" spans="1:12" s="90" customFormat="1" ht="15">
      <c r="A40" s="86" t="s">
        <v>30</v>
      </c>
      <c r="B40" s="87">
        <v>5.311</v>
      </c>
      <c r="C40" s="280">
        <v>5.311</v>
      </c>
      <c r="D40" s="89">
        <f t="shared" si="1"/>
        <v>100</v>
      </c>
      <c r="E40" s="89">
        <v>5.766</v>
      </c>
      <c r="F40" s="50">
        <f>C40-E40</f>
        <v>-0.45500000000000007</v>
      </c>
      <c r="G40" s="91">
        <v>113.9</v>
      </c>
      <c r="H40" s="89">
        <v>68.3271</v>
      </c>
      <c r="I40" s="70">
        <f t="shared" si="3"/>
        <v>45.572900000000004</v>
      </c>
      <c r="J40" s="47">
        <f t="shared" si="0"/>
        <v>214.46055356806627</v>
      </c>
      <c r="K40" s="57">
        <f t="shared" si="4"/>
        <v>118.5</v>
      </c>
      <c r="L40" s="50">
        <f t="shared" si="5"/>
        <v>95.96055356806627</v>
      </c>
    </row>
    <row r="41" spans="1:12" s="90" customFormat="1" ht="15">
      <c r="A41" s="86" t="s">
        <v>31</v>
      </c>
      <c r="B41" s="87">
        <v>9.610999999999999</v>
      </c>
      <c r="C41" s="280">
        <v>9.610999999999999</v>
      </c>
      <c r="D41" s="89">
        <f t="shared" si="1"/>
        <v>100</v>
      </c>
      <c r="E41" s="89">
        <v>10.9</v>
      </c>
      <c r="F41" s="50">
        <f t="shared" si="2"/>
        <v>-1.2890000000000015</v>
      </c>
      <c r="G41" s="91">
        <f>350.9*C41/10</f>
        <v>337.2499899999999</v>
      </c>
      <c r="H41" s="89">
        <v>218</v>
      </c>
      <c r="I41" s="70">
        <f t="shared" si="3"/>
        <v>119.24998999999991</v>
      </c>
      <c r="J41" s="47">
        <f t="shared" si="0"/>
        <v>350.9</v>
      </c>
      <c r="K41" s="46">
        <f t="shared" si="4"/>
        <v>200</v>
      </c>
      <c r="L41" s="50">
        <f>J41-K41</f>
        <v>150.89999999999998</v>
      </c>
    </row>
    <row r="42" spans="1:12" s="90" customFormat="1" ht="15">
      <c r="A42" s="86" t="s">
        <v>32</v>
      </c>
      <c r="B42" s="87">
        <v>2.1879999999999997</v>
      </c>
      <c r="C42" s="280">
        <v>2.1879999999999997</v>
      </c>
      <c r="D42" s="89">
        <f t="shared" si="1"/>
        <v>100</v>
      </c>
      <c r="E42" s="89">
        <v>2.5</v>
      </c>
      <c r="F42" s="70">
        <f t="shared" si="2"/>
        <v>-0.3120000000000003</v>
      </c>
      <c r="G42" s="91">
        <v>45.3</v>
      </c>
      <c r="H42" s="89">
        <v>40.175</v>
      </c>
      <c r="I42" s="70">
        <f t="shared" si="3"/>
        <v>5.125</v>
      </c>
      <c r="J42" s="66">
        <f t="shared" si="0"/>
        <v>207.0383912248629</v>
      </c>
      <c r="K42" s="57">
        <f t="shared" si="4"/>
        <v>160.7</v>
      </c>
      <c r="L42" s="70">
        <f t="shared" si="5"/>
        <v>46.3383912248629</v>
      </c>
    </row>
    <row r="43" spans="1:12" s="90" customFormat="1" ht="15">
      <c r="A43" s="86" t="s">
        <v>33</v>
      </c>
      <c r="B43" s="87">
        <v>5.055</v>
      </c>
      <c r="C43" s="280">
        <v>5.055</v>
      </c>
      <c r="D43" s="89">
        <f t="shared" si="1"/>
        <v>100</v>
      </c>
      <c r="E43" s="89">
        <v>5.536</v>
      </c>
      <c r="F43" s="50">
        <f t="shared" si="2"/>
        <v>-0.48099999999999987</v>
      </c>
      <c r="G43" s="91">
        <v>130</v>
      </c>
      <c r="H43" s="89">
        <v>63.94079999999999</v>
      </c>
      <c r="I43" s="70">
        <f t="shared" si="3"/>
        <v>66.0592</v>
      </c>
      <c r="J43" s="47">
        <f t="shared" si="0"/>
        <v>257.17111770524235</v>
      </c>
      <c r="K43" s="57">
        <f>IF(E43&gt;0,H43/E43*10,"")</f>
        <v>115.49999999999999</v>
      </c>
      <c r="L43" s="50">
        <f t="shared" si="5"/>
        <v>141.67111770524235</v>
      </c>
    </row>
    <row r="44" spans="1:12" s="90" customFormat="1" ht="15.75">
      <c r="A44" s="92" t="s">
        <v>99</v>
      </c>
      <c r="B44" s="93">
        <v>20</v>
      </c>
      <c r="C44" s="67">
        <f>SUM(C45:C51)</f>
        <v>20.037</v>
      </c>
      <c r="D44" s="42">
        <f t="shared" si="1"/>
        <v>100.18499999999999</v>
      </c>
      <c r="E44" s="51">
        <v>22.156</v>
      </c>
      <c r="F44" s="43">
        <f t="shared" si="2"/>
        <v>-2.1189999999999998</v>
      </c>
      <c r="G44" s="31">
        <f>SUM(G45:G51)</f>
        <v>490.023</v>
      </c>
      <c r="H44" s="51">
        <v>392.74866999999995</v>
      </c>
      <c r="I44" s="71">
        <f t="shared" si="3"/>
        <v>97.27433000000008</v>
      </c>
      <c r="J44" s="41">
        <f t="shared" si="0"/>
        <v>244.5590657284025</v>
      </c>
      <c r="K44" s="42">
        <f>IF(E44&gt;0,H44/E44*10,"")</f>
        <v>177.2651516519227</v>
      </c>
      <c r="L44" s="44">
        <f t="shared" si="5"/>
        <v>67.29391407647978</v>
      </c>
    </row>
    <row r="45" spans="1:12" s="90" customFormat="1" ht="15">
      <c r="A45" s="86" t="s">
        <v>120</v>
      </c>
      <c r="B45" s="87">
        <v>1.5</v>
      </c>
      <c r="C45" s="88">
        <v>1.5</v>
      </c>
      <c r="D45" s="89">
        <f t="shared" si="1"/>
        <v>100</v>
      </c>
      <c r="E45" s="89">
        <v>1.323</v>
      </c>
      <c r="F45" s="48">
        <f t="shared" si="2"/>
        <v>0.17700000000000005</v>
      </c>
      <c r="G45" s="91">
        <v>29.3</v>
      </c>
      <c r="H45" s="89">
        <v>19.845</v>
      </c>
      <c r="I45" s="70">
        <f t="shared" si="3"/>
        <v>9.455000000000002</v>
      </c>
      <c r="J45" s="47">
        <f>IF(C45&gt;0,G45/C45*10,"")</f>
        <v>195.33333333333334</v>
      </c>
      <c r="K45" s="46">
        <f>IF(E45&gt;0,H45/E45*10,"")</f>
        <v>150</v>
      </c>
      <c r="L45" s="50">
        <f t="shared" si="5"/>
        <v>45.33333333333334</v>
      </c>
    </row>
    <row r="46" spans="1:12" s="90" customFormat="1" ht="15">
      <c r="A46" s="267" t="s">
        <v>169</v>
      </c>
      <c r="B46" s="87">
        <v>2.766</v>
      </c>
      <c r="C46" s="88">
        <v>2.766</v>
      </c>
      <c r="D46" s="89">
        <f t="shared" si="1"/>
        <v>100</v>
      </c>
      <c r="E46" s="89">
        <v>3.5</v>
      </c>
      <c r="F46" s="48">
        <f t="shared" si="2"/>
        <v>-0.734</v>
      </c>
      <c r="G46" s="91">
        <f>250*C46/10</f>
        <v>69.15</v>
      </c>
      <c r="H46" s="89">
        <v>63</v>
      </c>
      <c r="I46" s="70">
        <f t="shared" si="3"/>
        <v>6.150000000000006</v>
      </c>
      <c r="J46" s="47">
        <f aca="true" t="shared" si="6" ref="J46:J102">IF(C46&gt;0,G46/C46*10,"")</f>
        <v>250.00000000000003</v>
      </c>
      <c r="K46" s="57">
        <f aca="true" t="shared" si="7" ref="K46:K102">IF(E46&gt;0,H46/E46*10,"")</f>
        <v>180</v>
      </c>
      <c r="L46" s="50">
        <f t="shared" si="5"/>
        <v>70.00000000000003</v>
      </c>
    </row>
    <row r="47" spans="1:12" s="90" customFormat="1" ht="15">
      <c r="A47" s="86" t="s">
        <v>66</v>
      </c>
      <c r="B47" s="87">
        <v>3.269</v>
      </c>
      <c r="C47" s="88">
        <v>3.269</v>
      </c>
      <c r="D47" s="89">
        <f t="shared" si="1"/>
        <v>100</v>
      </c>
      <c r="E47" s="89">
        <v>3.4</v>
      </c>
      <c r="F47" s="48">
        <f t="shared" si="2"/>
        <v>-0.13099999999999978</v>
      </c>
      <c r="G47" s="91">
        <v>91.9</v>
      </c>
      <c r="H47" s="89">
        <v>72.5</v>
      </c>
      <c r="I47" s="70">
        <f t="shared" si="3"/>
        <v>19.400000000000006</v>
      </c>
      <c r="J47" s="47">
        <f t="shared" si="6"/>
        <v>281.12572652187214</v>
      </c>
      <c r="K47" s="57">
        <f t="shared" si="7"/>
        <v>213.23529411764707</v>
      </c>
      <c r="L47" s="50">
        <f t="shared" si="5"/>
        <v>67.89043240422507</v>
      </c>
    </row>
    <row r="48" spans="1:12" s="90" customFormat="1" ht="15">
      <c r="A48" s="86" t="s">
        <v>121</v>
      </c>
      <c r="B48" s="87">
        <v>3.751</v>
      </c>
      <c r="C48" s="88">
        <v>3.751</v>
      </c>
      <c r="D48" s="89">
        <f t="shared" si="1"/>
        <v>100</v>
      </c>
      <c r="E48" s="89">
        <v>5.1</v>
      </c>
      <c r="F48" s="48">
        <f t="shared" si="2"/>
        <v>-1.3489999999999998</v>
      </c>
      <c r="G48" s="91">
        <v>76.646</v>
      </c>
      <c r="H48" s="89">
        <v>78.6</v>
      </c>
      <c r="I48" s="70">
        <f t="shared" si="3"/>
        <v>-1.9539999999999935</v>
      </c>
      <c r="J48" s="47">
        <f t="shared" si="6"/>
        <v>204.33484404158892</v>
      </c>
      <c r="K48" s="57">
        <f t="shared" si="7"/>
        <v>154.11764705882354</v>
      </c>
      <c r="L48" s="50">
        <f t="shared" si="5"/>
        <v>50.21719698276539</v>
      </c>
    </row>
    <row r="49" spans="1:12" s="90" customFormat="1" ht="15">
      <c r="A49" s="86" t="s">
        <v>177</v>
      </c>
      <c r="B49" s="87">
        <v>2.826</v>
      </c>
      <c r="C49" s="88">
        <v>2.826</v>
      </c>
      <c r="D49" s="89">
        <f t="shared" si="1"/>
        <v>100</v>
      </c>
      <c r="E49" s="89">
        <v>3.5</v>
      </c>
      <c r="F49" s="48">
        <f t="shared" si="2"/>
        <v>-0.6739999999999999</v>
      </c>
      <c r="G49" s="91">
        <v>68.8</v>
      </c>
      <c r="H49" s="89">
        <v>68.6</v>
      </c>
      <c r="I49" s="70">
        <f t="shared" si="3"/>
        <v>0.20000000000000284</v>
      </c>
      <c r="J49" s="47">
        <f t="shared" si="6"/>
        <v>243.45364472753005</v>
      </c>
      <c r="K49" s="57">
        <f t="shared" si="7"/>
        <v>195.99999999999997</v>
      </c>
      <c r="L49" s="50">
        <f t="shared" si="5"/>
        <v>47.453644727530076</v>
      </c>
    </row>
    <row r="50" spans="1:12" s="90" customFormat="1" ht="15">
      <c r="A50" s="86" t="s">
        <v>122</v>
      </c>
      <c r="B50" s="87">
        <v>0.455</v>
      </c>
      <c r="C50" s="88">
        <v>0.455</v>
      </c>
      <c r="D50" s="89">
        <f t="shared" si="1"/>
        <v>100</v>
      </c>
      <c r="E50" s="89">
        <v>0.4</v>
      </c>
      <c r="F50" s="48">
        <f t="shared" si="2"/>
        <v>0.05499999999999999</v>
      </c>
      <c r="G50" s="91">
        <f>214.6*C50/10</f>
        <v>9.7643</v>
      </c>
      <c r="H50" s="89">
        <v>6.392000000000001</v>
      </c>
      <c r="I50" s="70">
        <f t="shared" si="3"/>
        <v>3.372299999999999</v>
      </c>
      <c r="J50" s="47">
        <f t="shared" si="6"/>
        <v>214.60000000000002</v>
      </c>
      <c r="K50" s="57">
        <f t="shared" si="7"/>
        <v>159.8</v>
      </c>
      <c r="L50" s="50">
        <f t="shared" si="5"/>
        <v>54.80000000000001</v>
      </c>
    </row>
    <row r="51" spans="1:12" s="90" customFormat="1" ht="15">
      <c r="A51" s="86" t="s">
        <v>123</v>
      </c>
      <c r="B51" s="87">
        <v>5.470000000000001</v>
      </c>
      <c r="C51" s="88">
        <v>5.47</v>
      </c>
      <c r="D51" s="89">
        <f t="shared" si="1"/>
        <v>99.99999999999999</v>
      </c>
      <c r="E51" s="89">
        <v>4.933</v>
      </c>
      <c r="F51" s="48">
        <f t="shared" si="2"/>
        <v>0.5369999999999999</v>
      </c>
      <c r="G51" s="91">
        <f>264.1*C51/10</f>
        <v>144.46269999999998</v>
      </c>
      <c r="H51" s="89">
        <v>83.81167</v>
      </c>
      <c r="I51" s="70">
        <f t="shared" si="3"/>
        <v>60.65102999999998</v>
      </c>
      <c r="J51" s="47">
        <f t="shared" si="6"/>
        <v>264.09999999999997</v>
      </c>
      <c r="K51" s="57">
        <f t="shared" si="7"/>
        <v>169.90000000000003</v>
      </c>
      <c r="L51" s="50">
        <f t="shared" si="5"/>
        <v>94.19999999999993</v>
      </c>
    </row>
    <row r="52" spans="1:12" s="124" customFormat="1" ht="15.75">
      <c r="A52" s="268" t="s">
        <v>34</v>
      </c>
      <c r="B52" s="277">
        <v>70.682</v>
      </c>
      <c r="C52" s="45">
        <f>SUM(C53:C67)-C64</f>
        <v>61.67369999999999</v>
      </c>
      <c r="D52" s="51">
        <f t="shared" si="1"/>
        <v>87.2551710477915</v>
      </c>
      <c r="E52" s="52">
        <v>61.67369999999999</v>
      </c>
      <c r="F52" s="97">
        <f>C52-E52</f>
        <v>0</v>
      </c>
      <c r="G52" s="32">
        <f>SUM(G53:G67)-G64</f>
        <v>1181.3999999999999</v>
      </c>
      <c r="H52" s="32">
        <f>SUM(H53:H67)-H64</f>
        <v>1565.437</v>
      </c>
      <c r="I52" s="71">
        <f t="shared" si="3"/>
        <v>-384.03700000000003</v>
      </c>
      <c r="J52" s="45">
        <f t="shared" si="6"/>
        <v>191.55653057948527</v>
      </c>
      <c r="K52" s="52">
        <f t="shared" si="7"/>
        <v>253.8256987986776</v>
      </c>
      <c r="L52" s="71">
        <f t="shared" si="5"/>
        <v>-62.26916821919232</v>
      </c>
    </row>
    <row r="53" spans="1:12" s="90" customFormat="1" ht="15">
      <c r="A53" s="86" t="s">
        <v>124</v>
      </c>
      <c r="B53" s="87">
        <v>3.477</v>
      </c>
      <c r="C53" s="88">
        <v>3.477</v>
      </c>
      <c r="D53" s="89">
        <f t="shared" si="1"/>
        <v>100</v>
      </c>
      <c r="E53" s="89">
        <v>4.5</v>
      </c>
      <c r="F53" s="48">
        <f t="shared" si="2"/>
        <v>-1.0230000000000001</v>
      </c>
      <c r="G53" s="91">
        <v>41.9</v>
      </c>
      <c r="H53" s="89">
        <v>60.4</v>
      </c>
      <c r="I53" s="70">
        <f t="shared" si="3"/>
        <v>-18.5</v>
      </c>
      <c r="J53" s="47">
        <f t="shared" si="6"/>
        <v>120.50618349151569</v>
      </c>
      <c r="K53" s="57">
        <f t="shared" si="7"/>
        <v>134.22222222222223</v>
      </c>
      <c r="L53" s="50">
        <f t="shared" si="5"/>
        <v>-13.716038730706543</v>
      </c>
    </row>
    <row r="54" spans="1:12" s="90" customFormat="1" ht="15">
      <c r="A54" s="86" t="s">
        <v>125</v>
      </c>
      <c r="B54" s="87">
        <v>2.2960000000000003</v>
      </c>
      <c r="C54" s="88">
        <v>2.296</v>
      </c>
      <c r="D54" s="89">
        <f t="shared" si="1"/>
        <v>99.99999999999997</v>
      </c>
      <c r="E54" s="89">
        <v>2.7</v>
      </c>
      <c r="F54" s="48">
        <f t="shared" si="2"/>
        <v>-0.40400000000000036</v>
      </c>
      <c r="G54" s="91">
        <v>39.1</v>
      </c>
      <c r="H54" s="89">
        <v>40.9</v>
      </c>
      <c r="I54" s="70">
        <f t="shared" si="3"/>
        <v>-1.7999999999999972</v>
      </c>
      <c r="J54" s="47">
        <f t="shared" si="6"/>
        <v>170.29616724738676</v>
      </c>
      <c r="K54" s="57">
        <f t="shared" si="7"/>
        <v>151.48148148148147</v>
      </c>
      <c r="L54" s="50">
        <f t="shared" si="5"/>
        <v>18.814685765905296</v>
      </c>
    </row>
    <row r="55" spans="1:12" s="90" customFormat="1" ht="15">
      <c r="A55" s="86" t="s">
        <v>126</v>
      </c>
      <c r="B55" s="87">
        <v>1.677</v>
      </c>
      <c r="C55" s="88">
        <v>1.6777</v>
      </c>
      <c r="D55" s="89">
        <f t="shared" si="1"/>
        <v>100.04174120453189</v>
      </c>
      <c r="E55" s="89">
        <v>1.7</v>
      </c>
      <c r="F55" s="48">
        <f t="shared" si="2"/>
        <v>-0.022299999999999986</v>
      </c>
      <c r="G55" s="91">
        <v>25.5</v>
      </c>
      <c r="H55" s="89">
        <v>35.2</v>
      </c>
      <c r="I55" s="70">
        <f t="shared" si="3"/>
        <v>-9.700000000000003</v>
      </c>
      <c r="J55" s="47">
        <f t="shared" si="6"/>
        <v>151.99380103713418</v>
      </c>
      <c r="K55" s="57">
        <f t="shared" si="7"/>
        <v>207.05882352941177</v>
      </c>
      <c r="L55" s="50">
        <f t="shared" si="5"/>
        <v>-55.06502249227759</v>
      </c>
    </row>
    <row r="56" spans="1:12" s="90" customFormat="1" ht="15">
      <c r="A56" s="86" t="s">
        <v>127</v>
      </c>
      <c r="B56" s="87">
        <v>7.992000000000001</v>
      </c>
      <c r="C56" s="88">
        <v>7.992</v>
      </c>
      <c r="D56" s="89">
        <f t="shared" si="1"/>
        <v>99.99999999999999</v>
      </c>
      <c r="E56" s="89">
        <v>9.3</v>
      </c>
      <c r="F56" s="48">
        <f t="shared" si="2"/>
        <v>-1.3080000000000007</v>
      </c>
      <c r="G56" s="91">
        <v>135.1</v>
      </c>
      <c r="H56" s="89">
        <v>220.4</v>
      </c>
      <c r="I56" s="70">
        <f t="shared" si="3"/>
        <v>-85.30000000000001</v>
      </c>
      <c r="J56" s="47">
        <f t="shared" si="6"/>
        <v>169.04404404404403</v>
      </c>
      <c r="K56" s="57">
        <f t="shared" si="7"/>
        <v>236.98924731182797</v>
      </c>
      <c r="L56" s="50">
        <f t="shared" si="5"/>
        <v>-67.94520326778394</v>
      </c>
    </row>
    <row r="57" spans="1:12" s="90" customFormat="1" ht="15">
      <c r="A57" s="86" t="s">
        <v>128</v>
      </c>
      <c r="B57" s="87">
        <v>9.869</v>
      </c>
      <c r="C57" s="88">
        <v>2.9</v>
      </c>
      <c r="D57" s="89">
        <f t="shared" si="1"/>
        <v>29.384942750025335</v>
      </c>
      <c r="E57" s="89">
        <v>9.9</v>
      </c>
      <c r="F57" s="48">
        <f t="shared" si="2"/>
        <v>-7</v>
      </c>
      <c r="G57" s="91">
        <v>40</v>
      </c>
      <c r="H57" s="89">
        <v>184</v>
      </c>
      <c r="I57" s="70">
        <f t="shared" si="3"/>
        <v>-144</v>
      </c>
      <c r="J57" s="47">
        <f t="shared" si="6"/>
        <v>137.93103448275863</v>
      </c>
      <c r="K57" s="57">
        <f t="shared" si="7"/>
        <v>185.85858585858585</v>
      </c>
      <c r="L57" s="50">
        <f t="shared" si="5"/>
        <v>-47.92755137582722</v>
      </c>
    </row>
    <row r="58" spans="1:12" s="90" customFormat="1" ht="15">
      <c r="A58" s="86" t="s">
        <v>129</v>
      </c>
      <c r="B58" s="87">
        <v>9.249</v>
      </c>
      <c r="C58" s="88">
        <v>9.249</v>
      </c>
      <c r="D58" s="89">
        <f t="shared" si="1"/>
        <v>100</v>
      </c>
      <c r="E58" s="89">
        <v>9.6</v>
      </c>
      <c r="F58" s="48">
        <f t="shared" si="2"/>
        <v>-0.3509999999999991</v>
      </c>
      <c r="G58" s="91">
        <v>167.9</v>
      </c>
      <c r="H58" s="89">
        <v>210.2</v>
      </c>
      <c r="I58" s="50">
        <f t="shared" si="3"/>
        <v>-42.29999999999998</v>
      </c>
      <c r="J58" s="47">
        <f t="shared" si="6"/>
        <v>181.53313871769922</v>
      </c>
      <c r="K58" s="46">
        <f t="shared" si="7"/>
        <v>218.95833333333331</v>
      </c>
      <c r="L58" s="94">
        <f>J58-K58</f>
        <v>-37.4251946156341</v>
      </c>
    </row>
    <row r="59" spans="1:12" s="90" customFormat="1" ht="15">
      <c r="A59" s="86" t="s">
        <v>36</v>
      </c>
      <c r="B59" s="87">
        <v>2.027</v>
      </c>
      <c r="C59" s="88">
        <v>1.5</v>
      </c>
      <c r="D59" s="89">
        <f t="shared" si="1"/>
        <v>74.00098667982239</v>
      </c>
      <c r="E59" s="89">
        <v>2.6</v>
      </c>
      <c r="F59" s="48">
        <f t="shared" si="2"/>
        <v>-1.1</v>
      </c>
      <c r="G59" s="91">
        <v>26</v>
      </c>
      <c r="H59" s="89">
        <v>54.6</v>
      </c>
      <c r="I59" s="50">
        <f t="shared" si="3"/>
        <v>-28.6</v>
      </c>
      <c r="J59" s="47">
        <f t="shared" si="6"/>
        <v>173.33333333333331</v>
      </c>
      <c r="K59" s="46">
        <f t="shared" si="7"/>
        <v>210</v>
      </c>
      <c r="L59" s="50">
        <f t="shared" si="5"/>
        <v>-36.666666666666686</v>
      </c>
    </row>
    <row r="60" spans="1:12" s="90" customFormat="1" ht="15">
      <c r="A60" s="86" t="s">
        <v>130</v>
      </c>
      <c r="B60" s="87">
        <v>14.447</v>
      </c>
      <c r="C60" s="88">
        <v>14.3</v>
      </c>
      <c r="D60" s="89">
        <f t="shared" si="1"/>
        <v>98.9824877137122</v>
      </c>
      <c r="E60" s="89">
        <v>15.7</v>
      </c>
      <c r="F60" s="48">
        <f t="shared" si="2"/>
        <v>-1.3999999999999986</v>
      </c>
      <c r="G60" s="91">
        <v>346.7</v>
      </c>
      <c r="H60" s="89">
        <v>383.7</v>
      </c>
      <c r="I60" s="70">
        <f t="shared" si="3"/>
        <v>-37</v>
      </c>
      <c r="J60" s="47">
        <f t="shared" si="6"/>
        <v>242.44755244755243</v>
      </c>
      <c r="K60" s="57">
        <f t="shared" si="7"/>
        <v>244.39490445859875</v>
      </c>
      <c r="L60" s="50">
        <f t="shared" si="5"/>
        <v>-1.9473520110463198</v>
      </c>
    </row>
    <row r="61" spans="1:12" s="90" customFormat="1" ht="15">
      <c r="A61" s="86" t="s">
        <v>37</v>
      </c>
      <c r="B61" s="87">
        <v>1.66</v>
      </c>
      <c r="C61" s="88">
        <v>1.5</v>
      </c>
      <c r="D61" s="89">
        <f t="shared" si="1"/>
        <v>90.36144578313254</v>
      </c>
      <c r="E61" s="89">
        <v>0.8</v>
      </c>
      <c r="F61" s="48">
        <f t="shared" si="2"/>
        <v>0.7</v>
      </c>
      <c r="G61" s="91">
        <v>34</v>
      </c>
      <c r="H61" s="89">
        <v>15.4</v>
      </c>
      <c r="I61" s="70">
        <f t="shared" si="3"/>
        <v>18.6</v>
      </c>
      <c r="J61" s="47">
        <f t="shared" si="6"/>
        <v>226.66666666666669</v>
      </c>
      <c r="K61" s="57">
        <f t="shared" si="7"/>
        <v>192.5</v>
      </c>
      <c r="L61" s="50">
        <f t="shared" si="5"/>
        <v>34.166666666666686</v>
      </c>
    </row>
    <row r="62" spans="1:12" s="90" customFormat="1" ht="15">
      <c r="A62" s="86" t="s">
        <v>38</v>
      </c>
      <c r="B62" s="87">
        <v>4.567</v>
      </c>
      <c r="C62" s="88">
        <v>4.4</v>
      </c>
      <c r="D62" s="89">
        <f t="shared" si="1"/>
        <v>96.34333260345961</v>
      </c>
      <c r="E62" s="89">
        <v>4.6</v>
      </c>
      <c r="F62" s="48">
        <f t="shared" si="2"/>
        <v>-0.1999999999999993</v>
      </c>
      <c r="G62" s="91">
        <v>69.4</v>
      </c>
      <c r="H62" s="89">
        <v>85.3</v>
      </c>
      <c r="I62" s="70">
        <f t="shared" si="3"/>
        <v>-15.899999999999991</v>
      </c>
      <c r="J62" s="47">
        <f t="shared" si="6"/>
        <v>157.72727272727275</v>
      </c>
      <c r="K62" s="57">
        <f t="shared" si="7"/>
        <v>185.43478260869566</v>
      </c>
      <c r="L62" s="50">
        <f t="shared" si="5"/>
        <v>-27.707509881422908</v>
      </c>
    </row>
    <row r="63" spans="1:12" s="90" customFormat="1" ht="15">
      <c r="A63" s="86" t="s">
        <v>95</v>
      </c>
      <c r="B63" s="87">
        <v>4.304</v>
      </c>
      <c r="C63" s="88">
        <v>3.5</v>
      </c>
      <c r="D63" s="89">
        <f t="shared" si="1"/>
        <v>81.31970260223048</v>
      </c>
      <c r="E63" s="89">
        <v>3.1</v>
      </c>
      <c r="F63" s="48">
        <f t="shared" si="2"/>
        <v>0.3999999999999999</v>
      </c>
      <c r="G63" s="91">
        <v>44.5</v>
      </c>
      <c r="H63" s="89">
        <v>62.837</v>
      </c>
      <c r="I63" s="70">
        <f t="shared" si="3"/>
        <v>-18.337000000000003</v>
      </c>
      <c r="J63" s="47">
        <f t="shared" si="6"/>
        <v>127.14285714285714</v>
      </c>
      <c r="K63" s="57">
        <f t="shared" si="7"/>
        <v>202.7</v>
      </c>
      <c r="L63" s="50">
        <f t="shared" si="5"/>
        <v>-75.55714285714285</v>
      </c>
    </row>
    <row r="64" spans="1:12" s="90" customFormat="1" ht="15" hidden="1">
      <c r="A64" s="86"/>
      <c r="B64" s="87">
        <v>0</v>
      </c>
      <c r="C64" s="88"/>
      <c r="D64" s="89" t="e">
        <f t="shared" si="1"/>
        <v>#DIV/0!</v>
      </c>
      <c r="E64" s="89"/>
      <c r="F64" s="48">
        <f t="shared" si="2"/>
        <v>0</v>
      </c>
      <c r="G64" s="91"/>
      <c r="H64" s="89"/>
      <c r="I64" s="70">
        <f t="shared" si="3"/>
        <v>0</v>
      </c>
      <c r="J64" s="47">
        <f t="shared" si="6"/>
      </c>
      <c r="K64" s="57">
        <f t="shared" si="7"/>
      </c>
      <c r="L64" s="50" t="e">
        <f t="shared" si="5"/>
        <v>#VALUE!</v>
      </c>
    </row>
    <row r="65" spans="1:12" s="90" customFormat="1" ht="15">
      <c r="A65" s="86" t="s">
        <v>39</v>
      </c>
      <c r="B65" s="87">
        <v>6.087</v>
      </c>
      <c r="C65" s="88">
        <v>6.087</v>
      </c>
      <c r="D65" s="89">
        <f t="shared" si="1"/>
        <v>100</v>
      </c>
      <c r="E65" s="89">
        <v>6.8</v>
      </c>
      <c r="F65" s="48">
        <f t="shared" si="2"/>
        <v>-0.7130000000000001</v>
      </c>
      <c r="G65" s="91">
        <v>164.7</v>
      </c>
      <c r="H65" s="89">
        <v>161</v>
      </c>
      <c r="I65" s="70">
        <f t="shared" si="3"/>
        <v>3.6999999999999886</v>
      </c>
      <c r="J65" s="47">
        <f t="shared" si="6"/>
        <v>270.5766387382947</v>
      </c>
      <c r="K65" s="57">
        <f t="shared" si="7"/>
        <v>236.76470588235293</v>
      </c>
      <c r="L65" s="50">
        <f t="shared" si="5"/>
        <v>33.81193285594179</v>
      </c>
    </row>
    <row r="66" spans="1:12" s="90" customFormat="1" ht="15">
      <c r="A66" s="86" t="s">
        <v>40</v>
      </c>
      <c r="B66" s="87">
        <v>0.9950000000000001</v>
      </c>
      <c r="C66" s="88">
        <v>0.995</v>
      </c>
      <c r="D66" s="89">
        <f t="shared" si="1"/>
        <v>99.99999999999999</v>
      </c>
      <c r="E66" s="89">
        <v>1.4</v>
      </c>
      <c r="F66" s="48">
        <f t="shared" si="2"/>
        <v>-0.4049999999999999</v>
      </c>
      <c r="G66" s="91">
        <v>19</v>
      </c>
      <c r="H66" s="89">
        <v>21.2</v>
      </c>
      <c r="I66" s="70">
        <f t="shared" si="3"/>
        <v>-2.1999999999999993</v>
      </c>
      <c r="J66" s="47">
        <f t="shared" si="6"/>
        <v>190.95477386934675</v>
      </c>
      <c r="K66" s="57">
        <f t="shared" si="7"/>
        <v>151.42857142857144</v>
      </c>
      <c r="L66" s="50">
        <f t="shared" si="5"/>
        <v>39.52620244077531</v>
      </c>
    </row>
    <row r="67" spans="1:12" s="90" customFormat="1" ht="15">
      <c r="A67" s="86" t="s">
        <v>41</v>
      </c>
      <c r="B67" s="87">
        <v>2.036</v>
      </c>
      <c r="C67" s="88">
        <v>1.8</v>
      </c>
      <c r="D67" s="89">
        <f t="shared" si="1"/>
        <v>88.40864440078585</v>
      </c>
      <c r="E67" s="89">
        <v>1.7</v>
      </c>
      <c r="F67" s="48">
        <f t="shared" si="2"/>
        <v>0.10000000000000009</v>
      </c>
      <c r="G67" s="91">
        <v>27.6</v>
      </c>
      <c r="H67" s="89">
        <v>30.3</v>
      </c>
      <c r="I67" s="70">
        <f t="shared" si="3"/>
        <v>-2.6999999999999993</v>
      </c>
      <c r="J67" s="47">
        <f t="shared" si="6"/>
        <v>153.33333333333334</v>
      </c>
      <c r="K67" s="57">
        <f t="shared" si="7"/>
        <v>178.23529411764707</v>
      </c>
      <c r="L67" s="50">
        <f t="shared" si="5"/>
        <v>-24.90196078431373</v>
      </c>
    </row>
    <row r="68" spans="1:12" s="124" customFormat="1" ht="15.75">
      <c r="A68" s="268" t="s">
        <v>131</v>
      </c>
      <c r="B68" s="277">
        <v>35.731</v>
      </c>
      <c r="C68" s="67">
        <f>SUM(C69:C74)</f>
        <v>34.2</v>
      </c>
      <c r="D68" s="51">
        <f t="shared" si="1"/>
        <v>95.71520528392713</v>
      </c>
      <c r="E68" s="51">
        <v>35.2</v>
      </c>
      <c r="F68" s="97">
        <f t="shared" si="2"/>
        <v>-1</v>
      </c>
      <c r="G68" s="31">
        <f>SUM(G69:G74)</f>
        <v>537.6</v>
      </c>
      <c r="H68" s="51">
        <v>668.582</v>
      </c>
      <c r="I68" s="71">
        <f t="shared" si="3"/>
        <v>-130.98199999999997</v>
      </c>
      <c r="J68" s="45">
        <f t="shared" si="6"/>
        <v>157.19298245614033</v>
      </c>
      <c r="K68" s="52">
        <f t="shared" si="7"/>
        <v>189.93806818181815</v>
      </c>
      <c r="L68" s="71">
        <f t="shared" si="5"/>
        <v>-32.745085725677825</v>
      </c>
    </row>
    <row r="69" spans="1:12" s="90" customFormat="1" ht="15">
      <c r="A69" s="86" t="s">
        <v>132</v>
      </c>
      <c r="B69" s="87">
        <v>4.152</v>
      </c>
      <c r="C69" s="47">
        <v>3.9</v>
      </c>
      <c r="D69" s="89">
        <f>C69/B69*100</f>
        <v>93.9306358381503</v>
      </c>
      <c r="E69" s="89">
        <v>4.3</v>
      </c>
      <c r="F69" s="48">
        <f t="shared" si="2"/>
        <v>-0.3999999999999999</v>
      </c>
      <c r="G69" s="30">
        <v>68.7</v>
      </c>
      <c r="H69" s="89">
        <v>84.88199999999999</v>
      </c>
      <c r="I69" s="70">
        <f>G74-H69</f>
        <v>7.518000000000015</v>
      </c>
      <c r="J69" s="47">
        <f t="shared" si="6"/>
        <v>176.15384615384616</v>
      </c>
      <c r="K69" s="57">
        <f t="shared" si="7"/>
        <v>197.39999999999998</v>
      </c>
      <c r="L69" s="70">
        <f t="shared" si="5"/>
        <v>-21.246153846153817</v>
      </c>
    </row>
    <row r="70" spans="1:12" s="90" customFormat="1" ht="15">
      <c r="A70" s="86" t="s">
        <v>42</v>
      </c>
      <c r="B70" s="87">
        <v>14.452</v>
      </c>
      <c r="C70" s="88">
        <v>14.1</v>
      </c>
      <c r="D70" s="89">
        <f>C70/B70*100</f>
        <v>97.56435095488514</v>
      </c>
      <c r="E70" s="89">
        <v>14.3</v>
      </c>
      <c r="F70" s="48">
        <f t="shared" si="2"/>
        <v>-0.20000000000000107</v>
      </c>
      <c r="G70" s="91">
        <v>191.3</v>
      </c>
      <c r="H70" s="89">
        <v>225.1</v>
      </c>
      <c r="I70" s="70">
        <f t="shared" si="3"/>
        <v>-33.79999999999998</v>
      </c>
      <c r="J70" s="47">
        <f t="shared" si="6"/>
        <v>135.67375886524823</v>
      </c>
      <c r="K70" s="57">
        <f t="shared" si="7"/>
        <v>157.4125874125874</v>
      </c>
      <c r="L70" s="70">
        <f t="shared" si="5"/>
        <v>-21.738828547339182</v>
      </c>
    </row>
    <row r="71" spans="1:12" s="90" customFormat="1" ht="15">
      <c r="A71" s="86" t="s">
        <v>43</v>
      </c>
      <c r="B71" s="87">
        <v>9.785</v>
      </c>
      <c r="C71" s="88">
        <v>9.6</v>
      </c>
      <c r="D71" s="89">
        <f t="shared" si="1"/>
        <v>98.10935104752171</v>
      </c>
      <c r="E71" s="89">
        <v>9.5</v>
      </c>
      <c r="F71" s="48">
        <f aca="true" t="shared" si="8" ref="F71:F102">C71-E71</f>
        <v>0.09999999999999964</v>
      </c>
      <c r="G71" s="91">
        <v>185.2</v>
      </c>
      <c r="H71" s="89">
        <v>256</v>
      </c>
      <c r="I71" s="70">
        <f t="shared" si="3"/>
        <v>-70.80000000000001</v>
      </c>
      <c r="J71" s="47">
        <f t="shared" si="6"/>
        <v>192.91666666666669</v>
      </c>
      <c r="K71" s="57">
        <f t="shared" si="7"/>
        <v>269.4736842105263</v>
      </c>
      <c r="L71" s="70">
        <f t="shared" si="5"/>
        <v>-76.55701754385962</v>
      </c>
    </row>
    <row r="72" spans="1:12" s="90" customFormat="1" ht="15" hidden="1">
      <c r="A72" s="86" t="s">
        <v>133</v>
      </c>
      <c r="B72" s="87"/>
      <c r="C72" s="88"/>
      <c r="D72" s="89" t="e">
        <f aca="true" t="shared" si="9" ref="D72:D102">C72/B72*100</f>
        <v>#DIV/0!</v>
      </c>
      <c r="E72" s="89"/>
      <c r="F72" s="48">
        <f t="shared" si="8"/>
        <v>0</v>
      </c>
      <c r="G72" s="91"/>
      <c r="H72" s="89"/>
      <c r="I72" s="70">
        <f aca="true" t="shared" si="10" ref="I72:I102">G72-H72</f>
        <v>0</v>
      </c>
      <c r="J72" s="47">
        <f t="shared" si="6"/>
      </c>
      <c r="K72" s="57">
        <f t="shared" si="7"/>
      </c>
      <c r="L72" s="70" t="e">
        <f aca="true" t="shared" si="11" ref="L72:L102">J72-K72</f>
        <v>#VALUE!</v>
      </c>
    </row>
    <row r="73" spans="1:12" s="90" customFormat="1" ht="15" hidden="1">
      <c r="A73" s="86" t="s">
        <v>134</v>
      </c>
      <c r="B73" s="87">
        <v>0.033</v>
      </c>
      <c r="C73" s="88"/>
      <c r="D73" s="89">
        <f t="shared" si="9"/>
        <v>0</v>
      </c>
      <c r="E73" s="89"/>
      <c r="F73" s="48">
        <f t="shared" si="8"/>
        <v>0</v>
      </c>
      <c r="G73" s="91"/>
      <c r="H73" s="89"/>
      <c r="I73" s="70">
        <f t="shared" si="10"/>
        <v>0</v>
      </c>
      <c r="J73" s="47">
        <f t="shared" si="6"/>
      </c>
      <c r="K73" s="57">
        <f t="shared" si="7"/>
      </c>
      <c r="L73" s="70" t="e">
        <f t="shared" si="11"/>
        <v>#VALUE!</v>
      </c>
    </row>
    <row r="74" spans="1:12" s="90" customFormat="1" ht="15">
      <c r="A74" s="86" t="s">
        <v>44</v>
      </c>
      <c r="B74" s="87">
        <v>7.3420000000000005</v>
      </c>
      <c r="C74" s="88">
        <v>6.6</v>
      </c>
      <c r="D74" s="89">
        <f t="shared" si="9"/>
        <v>89.89376191773357</v>
      </c>
      <c r="E74" s="89">
        <v>7.1</v>
      </c>
      <c r="F74" s="48">
        <f t="shared" si="8"/>
        <v>-0.5</v>
      </c>
      <c r="G74" s="91">
        <v>92.4</v>
      </c>
      <c r="H74" s="89">
        <v>102.6</v>
      </c>
      <c r="I74" s="70">
        <f t="shared" si="10"/>
        <v>-10.199999999999989</v>
      </c>
      <c r="J74" s="47">
        <f t="shared" si="6"/>
        <v>140.00000000000003</v>
      </c>
      <c r="K74" s="57">
        <f t="shared" si="7"/>
        <v>144.50704225352112</v>
      </c>
      <c r="L74" s="70">
        <f t="shared" si="11"/>
        <v>-4.507042253521092</v>
      </c>
    </row>
    <row r="75" spans="1:12" s="124" customFormat="1" ht="15.75">
      <c r="A75" s="268" t="s">
        <v>45</v>
      </c>
      <c r="B75" s="277">
        <v>44.242000000000004</v>
      </c>
      <c r="C75" s="67">
        <f>SUM(C76:C91)</f>
        <v>42.78</v>
      </c>
      <c r="D75" s="51">
        <f t="shared" si="9"/>
        <v>96.6954477645676</v>
      </c>
      <c r="E75" s="51">
        <v>38.4</v>
      </c>
      <c r="F75" s="97">
        <f t="shared" si="8"/>
        <v>4.380000000000003</v>
      </c>
      <c r="G75" s="31">
        <f>SUM(G76:G91)</f>
        <v>747.948</v>
      </c>
      <c r="H75" s="51">
        <v>634.382</v>
      </c>
      <c r="I75" s="71">
        <f t="shared" si="10"/>
        <v>113.56600000000003</v>
      </c>
      <c r="J75" s="45">
        <f t="shared" si="6"/>
        <v>174.83590462833098</v>
      </c>
      <c r="K75" s="52">
        <f t="shared" si="7"/>
        <v>165.20364583333333</v>
      </c>
      <c r="L75" s="71">
        <f t="shared" si="11"/>
        <v>9.632258794997654</v>
      </c>
    </row>
    <row r="76" spans="1:12" s="90" customFormat="1" ht="15">
      <c r="A76" s="86" t="s">
        <v>135</v>
      </c>
      <c r="B76" s="87">
        <v>0.083</v>
      </c>
      <c r="C76" s="88">
        <v>0.05</v>
      </c>
      <c r="D76" s="89">
        <f t="shared" si="9"/>
        <v>60.24096385542169</v>
      </c>
      <c r="E76" s="89">
        <v>0.1</v>
      </c>
      <c r="F76" s="48">
        <f t="shared" si="8"/>
        <v>-0.05</v>
      </c>
      <c r="G76" s="91">
        <v>0.52</v>
      </c>
      <c r="H76" s="236">
        <v>0.5800000000000001</v>
      </c>
      <c r="I76" s="70">
        <f t="shared" si="10"/>
        <v>-0.06000000000000005</v>
      </c>
      <c r="J76" s="47">
        <f t="shared" si="6"/>
        <v>104</v>
      </c>
      <c r="K76" s="57">
        <f t="shared" si="7"/>
        <v>58.00000000000001</v>
      </c>
      <c r="L76" s="50">
        <f t="shared" si="11"/>
        <v>45.99999999999999</v>
      </c>
    </row>
    <row r="77" spans="1:12" s="90" customFormat="1" ht="15">
      <c r="A77" s="86" t="s">
        <v>136</v>
      </c>
      <c r="B77" s="87">
        <v>1.5219999999999998</v>
      </c>
      <c r="C77" s="88">
        <v>1.3</v>
      </c>
      <c r="D77" s="89">
        <f t="shared" si="9"/>
        <v>85.4139290407359</v>
      </c>
      <c r="E77" s="89">
        <v>1.2</v>
      </c>
      <c r="F77" s="48">
        <f t="shared" si="8"/>
        <v>0.10000000000000009</v>
      </c>
      <c r="G77" s="91">
        <v>22.7</v>
      </c>
      <c r="H77" s="89">
        <v>18.6</v>
      </c>
      <c r="I77" s="70">
        <f t="shared" si="10"/>
        <v>4.099999999999998</v>
      </c>
      <c r="J77" s="47">
        <f t="shared" si="6"/>
        <v>174.61538461538458</v>
      </c>
      <c r="K77" s="57">
        <f t="shared" si="7"/>
        <v>155.00000000000003</v>
      </c>
      <c r="L77" s="50">
        <f t="shared" si="11"/>
        <v>19.615384615384556</v>
      </c>
    </row>
    <row r="78" spans="1:12" s="90" customFormat="1" ht="15">
      <c r="A78" s="86" t="s">
        <v>137</v>
      </c>
      <c r="B78" s="87">
        <v>0.546</v>
      </c>
      <c r="C78" s="88">
        <v>0.2</v>
      </c>
      <c r="D78" s="89">
        <f t="shared" si="9"/>
        <v>36.63003663003663</v>
      </c>
      <c r="E78" s="89">
        <v>0.4</v>
      </c>
      <c r="F78" s="48">
        <f t="shared" si="8"/>
        <v>-0.2</v>
      </c>
      <c r="G78" s="91">
        <v>2.2</v>
      </c>
      <c r="H78" s="89">
        <v>3.7600000000000002</v>
      </c>
      <c r="I78" s="70">
        <f t="shared" si="10"/>
        <v>-1.56</v>
      </c>
      <c r="J78" s="47">
        <f t="shared" si="6"/>
        <v>110</v>
      </c>
      <c r="K78" s="57">
        <f t="shared" si="7"/>
        <v>94</v>
      </c>
      <c r="L78" s="50">
        <f t="shared" si="11"/>
        <v>16</v>
      </c>
    </row>
    <row r="79" spans="1:12" s="90" customFormat="1" ht="15">
      <c r="A79" s="86" t="s">
        <v>138</v>
      </c>
      <c r="B79" s="87">
        <v>1.081</v>
      </c>
      <c r="C79" s="88">
        <v>1</v>
      </c>
      <c r="D79" s="89">
        <f t="shared" si="9"/>
        <v>92.50693802035153</v>
      </c>
      <c r="E79" s="89">
        <v>0.7</v>
      </c>
      <c r="F79" s="48">
        <f t="shared" si="8"/>
        <v>0.30000000000000004</v>
      </c>
      <c r="G79" s="91">
        <v>7.2</v>
      </c>
      <c r="H79" s="89">
        <v>7</v>
      </c>
      <c r="I79" s="70">
        <f t="shared" si="10"/>
        <v>0.20000000000000018</v>
      </c>
      <c r="J79" s="47">
        <f t="shared" si="6"/>
        <v>72</v>
      </c>
      <c r="K79" s="57">
        <f t="shared" si="7"/>
        <v>100</v>
      </c>
      <c r="L79" s="50">
        <f t="shared" si="11"/>
        <v>-28</v>
      </c>
    </row>
    <row r="80" spans="1:12" s="90" customFormat="1" ht="15">
      <c r="A80" s="86" t="s">
        <v>46</v>
      </c>
      <c r="B80" s="87">
        <v>6.443</v>
      </c>
      <c r="C80" s="88">
        <v>6.443</v>
      </c>
      <c r="D80" s="89">
        <f t="shared" si="9"/>
        <v>100</v>
      </c>
      <c r="E80" s="89">
        <v>5.6</v>
      </c>
      <c r="F80" s="48">
        <f t="shared" si="8"/>
        <v>0.843</v>
      </c>
      <c r="G80" s="91">
        <v>101.6</v>
      </c>
      <c r="H80" s="89">
        <v>82.4</v>
      </c>
      <c r="I80" s="70">
        <f t="shared" si="10"/>
        <v>19.19999999999999</v>
      </c>
      <c r="J80" s="47">
        <f t="shared" si="6"/>
        <v>157.69051683998137</v>
      </c>
      <c r="K80" s="57">
        <f t="shared" si="7"/>
        <v>147.14285714285717</v>
      </c>
      <c r="L80" s="50">
        <f t="shared" si="11"/>
        <v>10.547659697124203</v>
      </c>
    </row>
    <row r="81" spans="1:12" s="90" customFormat="1" ht="15">
      <c r="A81" s="86" t="s">
        <v>47</v>
      </c>
      <c r="B81" s="87">
        <v>6.622</v>
      </c>
      <c r="C81" s="88">
        <v>5.9</v>
      </c>
      <c r="D81" s="89">
        <f t="shared" si="9"/>
        <v>89.09694956206586</v>
      </c>
      <c r="E81" s="89">
        <v>5.2</v>
      </c>
      <c r="F81" s="48">
        <f t="shared" si="8"/>
        <v>0.7000000000000002</v>
      </c>
      <c r="G81" s="91">
        <v>94.6</v>
      </c>
      <c r="H81" s="89">
        <v>77.2</v>
      </c>
      <c r="I81" s="70">
        <f t="shared" si="10"/>
        <v>17.39999999999999</v>
      </c>
      <c r="J81" s="47">
        <f t="shared" si="6"/>
        <v>160.33898305084745</v>
      </c>
      <c r="K81" s="57">
        <f t="shared" si="7"/>
        <v>148.46153846153845</v>
      </c>
      <c r="L81" s="50">
        <f t="shared" si="11"/>
        <v>11.877444589308993</v>
      </c>
    </row>
    <row r="82" spans="1:12" s="90" customFormat="1" ht="15" hidden="1">
      <c r="A82" s="86" t="s">
        <v>139</v>
      </c>
      <c r="B82" s="87">
        <v>0</v>
      </c>
      <c r="C82" s="88"/>
      <c r="D82" s="89" t="e">
        <f t="shared" si="9"/>
        <v>#DIV/0!</v>
      </c>
      <c r="E82" s="89"/>
      <c r="F82" s="48">
        <f t="shared" si="8"/>
        <v>0</v>
      </c>
      <c r="G82" s="91"/>
      <c r="H82" s="89"/>
      <c r="I82" s="70">
        <f t="shared" si="10"/>
        <v>0</v>
      </c>
      <c r="J82" s="47">
        <f t="shared" si="6"/>
      </c>
      <c r="K82" s="57">
        <f t="shared" si="7"/>
      </c>
      <c r="L82" s="50" t="e">
        <f t="shared" si="11"/>
        <v>#VALUE!</v>
      </c>
    </row>
    <row r="83" spans="1:12" s="90" customFormat="1" ht="15" hidden="1">
      <c r="A83" s="86" t="s">
        <v>140</v>
      </c>
      <c r="B83" s="87">
        <v>0</v>
      </c>
      <c r="C83" s="88"/>
      <c r="D83" s="89" t="e">
        <f t="shared" si="9"/>
        <v>#DIV/0!</v>
      </c>
      <c r="E83" s="89"/>
      <c r="F83" s="48">
        <f t="shared" si="8"/>
        <v>0</v>
      </c>
      <c r="G83" s="91"/>
      <c r="H83" s="89"/>
      <c r="I83" s="70">
        <f t="shared" si="10"/>
        <v>0</v>
      </c>
      <c r="J83" s="47">
        <f t="shared" si="6"/>
      </c>
      <c r="K83" s="57">
        <f t="shared" si="7"/>
      </c>
      <c r="L83" s="50" t="e">
        <f t="shared" si="11"/>
        <v>#VALUE!</v>
      </c>
    </row>
    <row r="84" spans="1:12" s="90" customFormat="1" ht="15">
      <c r="A84" s="86" t="s">
        <v>48</v>
      </c>
      <c r="B84" s="87">
        <v>4.757</v>
      </c>
      <c r="C84" s="88">
        <v>4.757</v>
      </c>
      <c r="D84" s="89">
        <f t="shared" si="9"/>
        <v>100</v>
      </c>
      <c r="E84" s="89">
        <v>3.9</v>
      </c>
      <c r="F84" s="48">
        <f t="shared" si="8"/>
        <v>0.8569999999999998</v>
      </c>
      <c r="G84" s="91">
        <v>81.5</v>
      </c>
      <c r="H84" s="89">
        <v>45.94199999999999</v>
      </c>
      <c r="I84" s="70">
        <f t="shared" si="10"/>
        <v>35.55800000000001</v>
      </c>
      <c r="J84" s="47">
        <f t="shared" si="6"/>
        <v>171.32646626024808</v>
      </c>
      <c r="K84" s="57">
        <f t="shared" si="7"/>
        <v>117.8</v>
      </c>
      <c r="L84" s="50">
        <f t="shared" si="11"/>
        <v>53.526466260248085</v>
      </c>
    </row>
    <row r="85" spans="1:12" s="90" customFormat="1" ht="15" hidden="1">
      <c r="A85" s="86" t="s">
        <v>141</v>
      </c>
      <c r="B85" s="87">
        <v>0</v>
      </c>
      <c r="C85" s="88"/>
      <c r="D85" s="89" t="e">
        <f t="shared" si="9"/>
        <v>#DIV/0!</v>
      </c>
      <c r="E85" s="89"/>
      <c r="F85" s="48">
        <f t="shared" si="8"/>
        <v>0</v>
      </c>
      <c r="G85" s="91"/>
      <c r="H85" s="89"/>
      <c r="I85" s="70">
        <f t="shared" si="10"/>
        <v>0</v>
      </c>
      <c r="J85" s="47">
        <f t="shared" si="6"/>
      </c>
      <c r="K85" s="57">
        <f t="shared" si="7"/>
      </c>
      <c r="L85" s="50" t="e">
        <f t="shared" si="11"/>
        <v>#VALUE!</v>
      </c>
    </row>
    <row r="86" spans="1:12" s="90" customFormat="1" ht="15">
      <c r="A86" s="86" t="s">
        <v>49</v>
      </c>
      <c r="B86" s="87">
        <v>8.808</v>
      </c>
      <c r="C86" s="88">
        <v>8.808</v>
      </c>
      <c r="D86" s="89">
        <f t="shared" si="9"/>
        <v>100</v>
      </c>
      <c r="E86" s="89">
        <v>8.5</v>
      </c>
      <c r="F86" s="48">
        <f t="shared" si="8"/>
        <v>0.30799999999999983</v>
      </c>
      <c r="G86" s="91">
        <v>153.128</v>
      </c>
      <c r="H86" s="89">
        <v>143.6</v>
      </c>
      <c r="I86" s="70">
        <f t="shared" si="10"/>
        <v>9.527999999999992</v>
      </c>
      <c r="J86" s="47">
        <f t="shared" si="6"/>
        <v>173.85104450499543</v>
      </c>
      <c r="K86" s="57">
        <f t="shared" si="7"/>
        <v>168.94117647058823</v>
      </c>
      <c r="L86" s="50">
        <f t="shared" si="11"/>
        <v>4.9098680344071965</v>
      </c>
    </row>
    <row r="87" spans="1:12" s="90" customFormat="1" ht="15">
      <c r="A87" s="86" t="s">
        <v>50</v>
      </c>
      <c r="B87" s="87">
        <v>4.1290000000000004</v>
      </c>
      <c r="C87" s="88">
        <v>4.129</v>
      </c>
      <c r="D87" s="89">
        <f t="shared" si="9"/>
        <v>99.99999999999997</v>
      </c>
      <c r="E87" s="89">
        <v>3.4</v>
      </c>
      <c r="F87" s="48">
        <f t="shared" si="8"/>
        <v>0.7289999999999996</v>
      </c>
      <c r="G87" s="91">
        <v>72.7</v>
      </c>
      <c r="H87" s="89">
        <v>60.4</v>
      </c>
      <c r="I87" s="70">
        <f t="shared" si="10"/>
        <v>12.300000000000004</v>
      </c>
      <c r="J87" s="47">
        <f t="shared" si="6"/>
        <v>176.071688060063</v>
      </c>
      <c r="K87" s="57">
        <f t="shared" si="7"/>
        <v>177.64705882352942</v>
      </c>
      <c r="L87" s="50">
        <f t="shared" si="11"/>
        <v>-1.5753707634664238</v>
      </c>
    </row>
    <row r="88" spans="1:12" s="90" customFormat="1" ht="15">
      <c r="A88" s="86" t="s">
        <v>51</v>
      </c>
      <c r="B88" s="87">
        <v>7.517</v>
      </c>
      <c r="C88" s="88">
        <v>7.517</v>
      </c>
      <c r="D88" s="89">
        <f t="shared" si="9"/>
        <v>100</v>
      </c>
      <c r="E88" s="89">
        <v>6.8</v>
      </c>
      <c r="F88" s="48">
        <f t="shared" si="8"/>
        <v>0.7170000000000005</v>
      </c>
      <c r="G88" s="91">
        <v>169.5</v>
      </c>
      <c r="H88" s="89">
        <v>156</v>
      </c>
      <c r="I88" s="70">
        <f t="shared" si="10"/>
        <v>13.5</v>
      </c>
      <c r="J88" s="47">
        <f t="shared" si="6"/>
        <v>225.488891845151</v>
      </c>
      <c r="K88" s="57">
        <f t="shared" si="7"/>
        <v>229.41176470588235</v>
      </c>
      <c r="L88" s="50">
        <f t="shared" si="11"/>
        <v>-3.92287286073136</v>
      </c>
    </row>
    <row r="89" spans="1:12" s="90" customFormat="1" ht="15">
      <c r="A89" s="86" t="s">
        <v>52</v>
      </c>
      <c r="B89" s="87">
        <v>1.856</v>
      </c>
      <c r="C89" s="88">
        <v>1.856</v>
      </c>
      <c r="D89" s="89">
        <f t="shared" si="9"/>
        <v>100</v>
      </c>
      <c r="E89" s="89">
        <v>2</v>
      </c>
      <c r="F89" s="48">
        <f t="shared" si="8"/>
        <v>-0.1439999999999999</v>
      </c>
      <c r="G89" s="91">
        <v>35.3</v>
      </c>
      <c r="H89" s="89">
        <v>33.8</v>
      </c>
      <c r="I89" s="70">
        <f t="shared" si="10"/>
        <v>1.5</v>
      </c>
      <c r="J89" s="47">
        <f t="shared" si="6"/>
        <v>190.19396551724134</v>
      </c>
      <c r="K89" s="57">
        <f t="shared" si="7"/>
        <v>169</v>
      </c>
      <c r="L89" s="50">
        <f t="shared" si="11"/>
        <v>21.193965517241338</v>
      </c>
    </row>
    <row r="90" spans="1:12" s="90" customFormat="1" ht="15">
      <c r="A90" s="86" t="s">
        <v>98</v>
      </c>
      <c r="B90" s="87">
        <v>0.878</v>
      </c>
      <c r="C90" s="88">
        <v>0.82</v>
      </c>
      <c r="D90" s="89">
        <f t="shared" si="9"/>
        <v>93.39407744874715</v>
      </c>
      <c r="E90" s="89">
        <v>0.6</v>
      </c>
      <c r="F90" s="48">
        <f t="shared" si="8"/>
        <v>0.21999999999999997</v>
      </c>
      <c r="G90" s="91">
        <v>7</v>
      </c>
      <c r="H90" s="89">
        <v>5.1</v>
      </c>
      <c r="I90" s="70">
        <f t="shared" si="10"/>
        <v>1.9000000000000004</v>
      </c>
      <c r="J90" s="47">
        <f t="shared" si="6"/>
        <v>85.3658536585366</v>
      </c>
      <c r="K90" s="57">
        <f t="shared" si="7"/>
        <v>85</v>
      </c>
      <c r="L90" s="50">
        <f t="shared" si="11"/>
        <v>0.3658536585365937</v>
      </c>
    </row>
    <row r="91" spans="1:12" s="90" customFormat="1" ht="15" hidden="1">
      <c r="A91" s="86" t="s">
        <v>142</v>
      </c>
      <c r="B91" s="87">
        <v>0</v>
      </c>
      <c r="C91" s="88"/>
      <c r="D91" s="89" t="e">
        <f t="shared" si="9"/>
        <v>#DIV/0!</v>
      </c>
      <c r="E91" s="89"/>
      <c r="F91" s="48">
        <f t="shared" si="8"/>
        <v>0</v>
      </c>
      <c r="G91" s="91"/>
      <c r="H91" s="89"/>
      <c r="I91" s="70">
        <f t="shared" si="10"/>
        <v>0</v>
      </c>
      <c r="J91" s="47">
        <f t="shared" si="6"/>
      </c>
      <c r="K91" s="57">
        <f t="shared" si="7"/>
      </c>
      <c r="L91" s="50" t="e">
        <f t="shared" si="11"/>
        <v>#VALUE!</v>
      </c>
    </row>
    <row r="92" spans="1:12" s="124" customFormat="1" ht="15.75">
      <c r="A92" s="268" t="s">
        <v>53</v>
      </c>
      <c r="B92" s="277">
        <v>15.146</v>
      </c>
      <c r="C92" s="67">
        <f>SUM(C93:C102)</f>
        <v>12.413000000000002</v>
      </c>
      <c r="D92" s="51">
        <f t="shared" si="9"/>
        <v>81.95563184999341</v>
      </c>
      <c r="E92" s="51">
        <v>12</v>
      </c>
      <c r="F92" s="97">
        <f t="shared" si="8"/>
        <v>0.41300000000000203</v>
      </c>
      <c r="G92" s="31">
        <f>SUM(G93:G102)</f>
        <v>164.515</v>
      </c>
      <c r="H92" s="51">
        <v>158.498</v>
      </c>
      <c r="I92" s="71">
        <f t="shared" si="10"/>
        <v>6.016999999999996</v>
      </c>
      <c r="J92" s="45">
        <f t="shared" si="6"/>
        <v>132.53443970031415</v>
      </c>
      <c r="K92" s="52">
        <f t="shared" si="7"/>
        <v>132.08166666666665</v>
      </c>
      <c r="L92" s="71">
        <f t="shared" si="11"/>
        <v>0.4527730336475031</v>
      </c>
    </row>
    <row r="93" spans="1:12" ht="15">
      <c r="A93" s="266" t="s">
        <v>88</v>
      </c>
      <c r="B93" s="276">
        <v>2.768</v>
      </c>
      <c r="C93" s="270">
        <v>2.477</v>
      </c>
      <c r="D93" s="84">
        <f t="shared" si="9"/>
        <v>89.48699421965318</v>
      </c>
      <c r="E93" s="84">
        <v>2.5</v>
      </c>
      <c r="F93" s="85">
        <f t="shared" si="8"/>
        <v>-0.02300000000000013</v>
      </c>
      <c r="G93" s="261">
        <v>23.4</v>
      </c>
      <c r="H93" s="84">
        <v>21.5</v>
      </c>
      <c r="I93" s="70">
        <f t="shared" si="10"/>
        <v>1.8999999999999986</v>
      </c>
      <c r="J93" s="66">
        <f t="shared" si="6"/>
        <v>94.4691158659669</v>
      </c>
      <c r="K93" s="57">
        <f t="shared" si="7"/>
        <v>86</v>
      </c>
      <c r="L93" s="70">
        <f t="shared" si="11"/>
        <v>8.469115865966899</v>
      </c>
    </row>
    <row r="94" spans="1:12" s="90" customFormat="1" ht="15">
      <c r="A94" s="86" t="s">
        <v>54</v>
      </c>
      <c r="B94" s="87">
        <v>4.34</v>
      </c>
      <c r="C94" s="88">
        <v>2.6</v>
      </c>
      <c r="D94" s="89">
        <f t="shared" si="9"/>
        <v>59.9078341013825</v>
      </c>
      <c r="E94" s="89">
        <v>2.6</v>
      </c>
      <c r="F94" s="48">
        <f t="shared" si="8"/>
        <v>0</v>
      </c>
      <c r="G94" s="91">
        <v>35.341</v>
      </c>
      <c r="H94" s="89">
        <v>38.9</v>
      </c>
      <c r="I94" s="70">
        <f t="shared" si="10"/>
        <v>-3.5589999999999975</v>
      </c>
      <c r="J94" s="47">
        <f t="shared" si="6"/>
        <v>135.9269230769231</v>
      </c>
      <c r="K94" s="57">
        <f t="shared" si="7"/>
        <v>149.61538461538458</v>
      </c>
      <c r="L94" s="50">
        <f t="shared" si="11"/>
        <v>-13.688461538461496</v>
      </c>
    </row>
    <row r="95" spans="1:12" s="90" customFormat="1" ht="15">
      <c r="A95" s="86" t="s">
        <v>55</v>
      </c>
      <c r="B95" s="87">
        <v>0.9790000000000001</v>
      </c>
      <c r="C95" s="88">
        <v>0.9</v>
      </c>
      <c r="D95" s="89">
        <f t="shared" si="9"/>
        <v>91.93054136874362</v>
      </c>
      <c r="E95" s="89">
        <v>1.4</v>
      </c>
      <c r="F95" s="48">
        <f t="shared" si="8"/>
        <v>-0.4999999999999999</v>
      </c>
      <c r="G95" s="91">
        <v>9.6</v>
      </c>
      <c r="H95" s="89">
        <v>18.2</v>
      </c>
      <c r="I95" s="70">
        <f t="shared" si="10"/>
        <v>-8.6</v>
      </c>
      <c r="J95" s="66">
        <f t="shared" si="6"/>
        <v>106.66666666666666</v>
      </c>
      <c r="K95" s="57">
        <f t="shared" si="7"/>
        <v>130</v>
      </c>
      <c r="L95" s="50">
        <f t="shared" si="11"/>
        <v>-23.333333333333343</v>
      </c>
    </row>
    <row r="96" spans="1:12" s="90" customFormat="1" ht="15">
      <c r="A96" s="86" t="s">
        <v>56</v>
      </c>
      <c r="B96" s="87">
        <v>2.963</v>
      </c>
      <c r="C96" s="88">
        <v>2.9</v>
      </c>
      <c r="D96" s="89">
        <f t="shared" si="9"/>
        <v>97.87377657779277</v>
      </c>
      <c r="E96" s="89">
        <v>2.5</v>
      </c>
      <c r="F96" s="48">
        <f t="shared" si="8"/>
        <v>0.3999999999999999</v>
      </c>
      <c r="G96" s="91">
        <v>31</v>
      </c>
      <c r="H96" s="89">
        <v>30.6</v>
      </c>
      <c r="I96" s="70">
        <f t="shared" si="10"/>
        <v>0.3999999999999986</v>
      </c>
      <c r="J96" s="66">
        <f t="shared" si="6"/>
        <v>106.89655172413794</v>
      </c>
      <c r="K96" s="57">
        <f t="shared" si="7"/>
        <v>122.4</v>
      </c>
      <c r="L96" s="50">
        <f t="shared" si="11"/>
        <v>-15.50344827586207</v>
      </c>
    </row>
    <row r="97" spans="1:12" s="90" customFormat="1" ht="15">
      <c r="A97" s="86" t="s">
        <v>57</v>
      </c>
      <c r="B97" s="87">
        <v>0.842</v>
      </c>
      <c r="C97" s="88">
        <v>0.4</v>
      </c>
      <c r="D97" s="89">
        <f t="shared" si="9"/>
        <v>47.50593824228029</v>
      </c>
      <c r="E97" s="89">
        <v>0.6</v>
      </c>
      <c r="F97" s="48">
        <f t="shared" si="8"/>
        <v>-0.19999999999999996</v>
      </c>
      <c r="G97" s="91">
        <v>8.4</v>
      </c>
      <c r="H97" s="89">
        <v>11</v>
      </c>
      <c r="I97" s="70">
        <f t="shared" si="10"/>
        <v>-2.5999999999999996</v>
      </c>
      <c r="J97" s="66">
        <f t="shared" si="6"/>
        <v>210</v>
      </c>
      <c r="K97" s="57">
        <f t="shared" si="7"/>
        <v>183.33333333333337</v>
      </c>
      <c r="L97" s="50">
        <f t="shared" si="11"/>
        <v>26.66666666666663</v>
      </c>
    </row>
    <row r="98" spans="1:12" s="90" customFormat="1" ht="15" hidden="1">
      <c r="A98" s="86" t="s">
        <v>143</v>
      </c>
      <c r="B98" s="87">
        <v>0</v>
      </c>
      <c r="C98" s="88"/>
      <c r="D98" s="89" t="e">
        <f t="shared" si="9"/>
        <v>#DIV/0!</v>
      </c>
      <c r="E98" s="89"/>
      <c r="F98" s="48">
        <f t="shared" si="8"/>
        <v>0</v>
      </c>
      <c r="G98" s="91"/>
      <c r="H98" s="89"/>
      <c r="I98" s="70">
        <f t="shared" si="10"/>
        <v>0</v>
      </c>
      <c r="J98" s="260">
        <f t="shared" si="6"/>
      </c>
      <c r="K98" s="57">
        <f t="shared" si="7"/>
      </c>
      <c r="L98" s="50" t="e">
        <f t="shared" si="11"/>
        <v>#VALUE!</v>
      </c>
    </row>
    <row r="99" spans="1:12" s="90" customFormat="1" ht="15">
      <c r="A99" s="86" t="s">
        <v>58</v>
      </c>
      <c r="B99" s="87">
        <v>0.494</v>
      </c>
      <c r="C99" s="88">
        <v>0.44</v>
      </c>
      <c r="D99" s="89">
        <f t="shared" si="9"/>
        <v>89.06882591093117</v>
      </c>
      <c r="E99" s="89">
        <v>0.4</v>
      </c>
      <c r="F99" s="48">
        <f t="shared" si="8"/>
        <v>0.03999999999999998</v>
      </c>
      <c r="G99" s="91">
        <v>4.44</v>
      </c>
      <c r="H99" s="89">
        <v>4.8</v>
      </c>
      <c r="I99" s="70">
        <f t="shared" si="10"/>
        <v>-0.35999999999999943</v>
      </c>
      <c r="J99" s="66">
        <f t="shared" si="6"/>
        <v>100.90909090909092</v>
      </c>
      <c r="K99" s="57">
        <f t="shared" si="7"/>
        <v>119.99999999999999</v>
      </c>
      <c r="L99" s="50">
        <f t="shared" si="11"/>
        <v>-19.090909090909065</v>
      </c>
    </row>
    <row r="100" spans="1:12" s="90" customFormat="1" ht="15">
      <c r="A100" s="86" t="s">
        <v>59</v>
      </c>
      <c r="B100" s="87">
        <v>2.162</v>
      </c>
      <c r="C100" s="88">
        <v>2.162</v>
      </c>
      <c r="D100" s="89">
        <f t="shared" si="9"/>
        <v>100</v>
      </c>
      <c r="E100" s="89">
        <v>1.4</v>
      </c>
      <c r="F100" s="48">
        <f t="shared" si="8"/>
        <v>0.762</v>
      </c>
      <c r="G100" s="91">
        <v>44.9</v>
      </c>
      <c r="H100" s="89">
        <v>23.7</v>
      </c>
      <c r="I100" s="70">
        <f t="shared" si="10"/>
        <v>21.2</v>
      </c>
      <c r="J100" s="66">
        <f t="shared" si="6"/>
        <v>207.67807585568917</v>
      </c>
      <c r="K100" s="57">
        <f t="shared" si="7"/>
        <v>169.2857142857143</v>
      </c>
      <c r="L100" s="50">
        <f t="shared" si="11"/>
        <v>38.39236156997487</v>
      </c>
    </row>
    <row r="101" spans="1:12" s="90" customFormat="1" ht="15">
      <c r="A101" s="269" t="s">
        <v>144</v>
      </c>
      <c r="B101" s="278">
        <v>0.597</v>
      </c>
      <c r="C101" s="273">
        <v>0.534</v>
      </c>
      <c r="D101" s="177">
        <f t="shared" si="9"/>
        <v>89.44723618090453</v>
      </c>
      <c r="E101" s="177">
        <v>0.6</v>
      </c>
      <c r="F101" s="73">
        <f t="shared" si="8"/>
        <v>-0.06599999999999995</v>
      </c>
      <c r="G101" s="262">
        <v>7.434</v>
      </c>
      <c r="H101" s="177">
        <v>9.798</v>
      </c>
      <c r="I101" s="263">
        <f t="shared" si="10"/>
        <v>-2.364</v>
      </c>
      <c r="J101" s="157">
        <f t="shared" si="6"/>
        <v>139.2134831460674</v>
      </c>
      <c r="K101" s="72">
        <f t="shared" si="7"/>
        <v>163.3</v>
      </c>
      <c r="L101" s="73">
        <f t="shared" si="11"/>
        <v>-24.086516853932608</v>
      </c>
    </row>
    <row r="102" spans="1:12" s="90" customFormat="1" ht="15.75" hidden="1">
      <c r="A102" s="171" t="s">
        <v>145</v>
      </c>
      <c r="B102" s="172">
        <v>0.001</v>
      </c>
      <c r="C102" s="173"/>
      <c r="D102" s="174">
        <f t="shared" si="9"/>
        <v>0</v>
      </c>
      <c r="E102" s="173"/>
      <c r="F102" s="291">
        <f t="shared" si="8"/>
        <v>0</v>
      </c>
      <c r="G102" s="175"/>
      <c r="H102" s="174"/>
      <c r="I102" s="151">
        <f t="shared" si="10"/>
        <v>0</v>
      </c>
      <c r="J102" s="176">
        <f t="shared" si="6"/>
      </c>
      <c r="K102" s="154">
        <f t="shared" si="7"/>
      </c>
      <c r="L102" s="166" t="e">
        <f t="shared" si="11"/>
        <v>#VALUE!</v>
      </c>
    </row>
    <row r="103" spans="9:12" ht="15">
      <c r="I103" s="99"/>
      <c r="L103" s="99"/>
    </row>
    <row r="104" spans="9:12" ht="15">
      <c r="I104" s="99"/>
      <c r="L104" s="99"/>
    </row>
    <row r="105" spans="9:12" ht="15">
      <c r="I105" s="99"/>
      <c r="L105" s="99"/>
    </row>
    <row r="106" spans="9:12" ht="15">
      <c r="I106" s="99"/>
      <c r="L106" s="99"/>
    </row>
    <row r="107" spans="9:12" ht="15">
      <c r="I107" s="99"/>
      <c r="L107" s="99"/>
    </row>
    <row r="108" spans="9:12" ht="15">
      <c r="I108" s="99"/>
      <c r="L108" s="99"/>
    </row>
    <row r="109" spans="1:12" s="90" customFormat="1" ht="15">
      <c r="A109" s="100"/>
      <c r="B109" s="101"/>
      <c r="C109" s="102"/>
      <c r="D109" s="103"/>
      <c r="E109" s="102"/>
      <c r="F109" s="103"/>
      <c r="G109" s="103"/>
      <c r="I109" s="103"/>
      <c r="L109" s="103"/>
    </row>
    <row r="110" spans="1:12" s="90" customFormat="1" ht="15">
      <c r="A110" s="100"/>
      <c r="B110" s="101"/>
      <c r="C110" s="102"/>
      <c r="D110" s="103"/>
      <c r="E110" s="102"/>
      <c r="F110" s="103"/>
      <c r="G110" s="103"/>
      <c r="I110" s="103"/>
      <c r="J110" s="90" t="s">
        <v>107</v>
      </c>
      <c r="L110" s="103"/>
    </row>
    <row r="111" spans="1:12" s="90" customFormat="1" ht="15">
      <c r="A111" s="100"/>
      <c r="B111" s="101"/>
      <c r="C111" s="102"/>
      <c r="D111" s="103"/>
      <c r="E111" s="102"/>
      <c r="F111" s="103"/>
      <c r="G111" s="103"/>
      <c r="I111" s="103"/>
      <c r="L111" s="103"/>
    </row>
    <row r="112" spans="1:12" s="90" customFormat="1" ht="15">
      <c r="A112" s="100" t="s">
        <v>107</v>
      </c>
      <c r="B112" s="101"/>
      <c r="C112" s="102"/>
      <c r="D112" s="103"/>
      <c r="E112" s="102"/>
      <c r="F112" s="103"/>
      <c r="G112" s="103"/>
      <c r="I112" s="103"/>
      <c r="L112" s="103"/>
    </row>
    <row r="113" spans="1:12" s="90" customFormat="1" ht="15">
      <c r="A113" s="100"/>
      <c r="B113" s="101"/>
      <c r="C113" s="102"/>
      <c r="D113" s="103"/>
      <c r="E113" s="102"/>
      <c r="F113" s="103"/>
      <c r="G113" s="103"/>
      <c r="I113" s="103"/>
      <c r="L113" s="103"/>
    </row>
    <row r="114" spans="1:12" s="90" customFormat="1" ht="15">
      <c r="A114" s="100"/>
      <c r="B114" s="101"/>
      <c r="C114" s="102"/>
      <c r="D114" s="103"/>
      <c r="E114" s="102"/>
      <c r="F114" s="103"/>
      <c r="G114" s="103"/>
      <c r="I114" s="103"/>
      <c r="L114" s="103"/>
    </row>
    <row r="115" spans="1:12" s="90" customFormat="1" ht="15">
      <c r="A115" s="100"/>
      <c r="B115" s="101"/>
      <c r="C115" s="102"/>
      <c r="D115" s="103"/>
      <c r="E115" s="102"/>
      <c r="F115" s="103"/>
      <c r="G115" s="103"/>
      <c r="I115" s="103"/>
      <c r="L115" s="103"/>
    </row>
    <row r="116" spans="1:12" s="90" customFormat="1" ht="15">
      <c r="A116" s="100"/>
      <c r="B116" s="101"/>
      <c r="C116" s="102"/>
      <c r="D116" s="103"/>
      <c r="E116" s="102"/>
      <c r="F116" s="103"/>
      <c r="G116" s="103"/>
      <c r="I116" s="103"/>
      <c r="L116" s="103"/>
    </row>
    <row r="117" spans="1:12" s="90" customFormat="1" ht="15">
      <c r="A117" s="100"/>
      <c r="B117" s="101"/>
      <c r="C117" s="102"/>
      <c r="D117" s="103"/>
      <c r="E117" s="102"/>
      <c r="F117" s="103"/>
      <c r="G117" s="103"/>
      <c r="I117" s="103"/>
      <c r="L117" s="103"/>
    </row>
    <row r="118" spans="1:12" s="90" customFormat="1" ht="15">
      <c r="A118" s="100"/>
      <c r="B118" s="101"/>
      <c r="C118" s="102"/>
      <c r="D118" s="103"/>
      <c r="E118" s="102"/>
      <c r="F118" s="103"/>
      <c r="G118" s="103"/>
      <c r="I118" s="103"/>
      <c r="L118" s="103"/>
    </row>
    <row r="119" spans="1:12" s="90" customFormat="1" ht="15">
      <c r="A119" s="100"/>
      <c r="B119" s="101"/>
      <c r="C119" s="102"/>
      <c r="D119" s="103"/>
      <c r="E119" s="102"/>
      <c r="F119" s="103"/>
      <c r="G119" s="103"/>
      <c r="I119" s="103"/>
      <c r="K119" s="90" t="s">
        <v>107</v>
      </c>
      <c r="L119" s="103"/>
    </row>
    <row r="120" spans="1:12" s="90" customFormat="1" ht="15">
      <c r="A120" s="100"/>
      <c r="B120" s="101"/>
      <c r="C120" s="102"/>
      <c r="D120" s="103"/>
      <c r="E120" s="102"/>
      <c r="F120" s="103"/>
      <c r="G120" s="103"/>
      <c r="I120" s="103"/>
      <c r="L120" s="103"/>
    </row>
    <row r="121" spans="1:12" s="90" customFormat="1" ht="15">
      <c r="A121" s="100"/>
      <c r="B121" s="101"/>
      <c r="C121" s="102"/>
      <c r="D121" s="103"/>
      <c r="E121" s="102"/>
      <c r="F121" s="103"/>
      <c r="G121" s="103"/>
      <c r="I121" s="103"/>
      <c r="L121" s="103"/>
    </row>
    <row r="122" spans="1:12" s="90" customFormat="1" ht="15">
      <c r="A122" s="100"/>
      <c r="B122" s="101"/>
      <c r="C122" s="102"/>
      <c r="D122" s="103"/>
      <c r="E122" s="102"/>
      <c r="F122" s="103"/>
      <c r="G122" s="103"/>
      <c r="I122" s="103"/>
      <c r="L122" s="103"/>
    </row>
    <row r="123" spans="1:12" s="90" customFormat="1" ht="15">
      <c r="A123" s="100"/>
      <c r="B123" s="101"/>
      <c r="C123" s="102"/>
      <c r="D123" s="103"/>
      <c r="E123" s="102"/>
      <c r="F123" s="103"/>
      <c r="G123" s="103"/>
      <c r="I123" s="103"/>
      <c r="L123" s="103"/>
    </row>
    <row r="124" spans="1:12" s="90" customFormat="1" ht="15">
      <c r="A124" s="100"/>
      <c r="B124" s="101"/>
      <c r="C124" s="102"/>
      <c r="D124" s="103"/>
      <c r="E124" s="102"/>
      <c r="F124" s="103"/>
      <c r="G124" s="103"/>
      <c r="I124" s="103"/>
      <c r="L124" s="103"/>
    </row>
    <row r="125" spans="1:12" s="90" customFormat="1" ht="15">
      <c r="A125" s="100"/>
      <c r="B125" s="101"/>
      <c r="C125" s="102"/>
      <c r="D125" s="103"/>
      <c r="E125" s="102"/>
      <c r="F125" s="103"/>
      <c r="G125" s="103"/>
      <c r="I125" s="103"/>
      <c r="L125" s="103"/>
    </row>
    <row r="126" spans="1:12" s="90" customFormat="1" ht="15">
      <c r="A126" s="100"/>
      <c r="B126" s="101"/>
      <c r="C126" s="102"/>
      <c r="D126" s="103"/>
      <c r="E126" s="102"/>
      <c r="F126" s="103"/>
      <c r="G126" s="103"/>
      <c r="I126" s="103"/>
      <c r="L126" s="103"/>
    </row>
    <row r="127" spans="1:12" s="90" customFormat="1" ht="15">
      <c r="A127" s="100"/>
      <c r="B127" s="101"/>
      <c r="C127" s="102"/>
      <c r="D127" s="103"/>
      <c r="E127" s="102"/>
      <c r="F127" s="103"/>
      <c r="G127" s="103"/>
      <c r="I127" s="103"/>
      <c r="L127" s="103"/>
    </row>
    <row r="128" spans="1:12" s="90" customFormat="1" ht="15">
      <c r="A128" s="100"/>
      <c r="B128" s="101"/>
      <c r="C128" s="102"/>
      <c r="D128" s="103"/>
      <c r="E128" s="102"/>
      <c r="F128" s="103"/>
      <c r="G128" s="103"/>
      <c r="I128" s="103"/>
      <c r="L128" s="103"/>
    </row>
    <row r="129" spans="1:12" s="90" customFormat="1" ht="15">
      <c r="A129" s="100"/>
      <c r="B129" s="101"/>
      <c r="C129" s="102"/>
      <c r="D129" s="103"/>
      <c r="E129" s="102"/>
      <c r="F129" s="103"/>
      <c r="G129" s="103"/>
      <c r="I129" s="103"/>
      <c r="L129" s="103"/>
    </row>
    <row r="130" spans="1:12" s="90" customFormat="1" ht="15">
      <c r="A130" s="100"/>
      <c r="B130" s="101"/>
      <c r="C130" s="102"/>
      <c r="D130" s="103"/>
      <c r="E130" s="102"/>
      <c r="F130" s="103"/>
      <c r="G130" s="103"/>
      <c r="I130" s="103"/>
      <c r="L130" s="103"/>
    </row>
    <row r="131" spans="1:12" s="90" customFormat="1" ht="15">
      <c r="A131" s="100"/>
      <c r="B131" s="101"/>
      <c r="C131" s="102"/>
      <c r="D131" s="103"/>
      <c r="E131" s="102"/>
      <c r="F131" s="103"/>
      <c r="G131" s="103"/>
      <c r="I131" s="103"/>
      <c r="L131" s="103"/>
    </row>
    <row r="132" spans="1:12" s="90" customFormat="1" ht="15">
      <c r="A132" s="100"/>
      <c r="B132" s="101"/>
      <c r="C132" s="102"/>
      <c r="D132" s="103"/>
      <c r="E132" s="102"/>
      <c r="F132" s="103"/>
      <c r="G132" s="103"/>
      <c r="I132" s="103"/>
      <c r="L132" s="103"/>
    </row>
    <row r="133" spans="1:12" s="90" customFormat="1" ht="15">
      <c r="A133" s="100"/>
      <c r="B133" s="101"/>
      <c r="C133" s="102"/>
      <c r="D133" s="103"/>
      <c r="E133" s="102"/>
      <c r="F133" s="103"/>
      <c r="G133" s="103"/>
      <c r="I133" s="103"/>
      <c r="L133" s="103"/>
    </row>
    <row r="134" spans="1:12" s="90" customFormat="1" ht="15">
      <c r="A134" s="100"/>
      <c r="B134" s="101"/>
      <c r="C134" s="102"/>
      <c r="D134" s="103"/>
      <c r="E134" s="102"/>
      <c r="F134" s="103"/>
      <c r="G134" s="103"/>
      <c r="I134" s="103"/>
      <c r="L134" s="103"/>
    </row>
    <row r="135" spans="1:12" s="90" customFormat="1" ht="15">
      <c r="A135" s="100"/>
      <c r="B135" s="101"/>
      <c r="C135" s="102"/>
      <c r="D135" s="103"/>
      <c r="E135" s="102"/>
      <c r="F135" s="103"/>
      <c r="G135" s="103"/>
      <c r="I135" s="103"/>
      <c r="L135" s="103"/>
    </row>
    <row r="136" spans="1:12" s="90" customFormat="1" ht="15">
      <c r="A136" s="100"/>
      <c r="B136" s="101"/>
      <c r="C136" s="102"/>
      <c r="D136" s="103"/>
      <c r="E136" s="102"/>
      <c r="F136" s="103"/>
      <c r="G136" s="103"/>
      <c r="I136" s="103"/>
      <c r="L136" s="103"/>
    </row>
    <row r="137" spans="1:12" s="90" customFormat="1" ht="15">
      <c r="A137" s="100"/>
      <c r="B137" s="101"/>
      <c r="C137" s="102"/>
      <c r="D137" s="103"/>
      <c r="E137" s="102"/>
      <c r="F137" s="103"/>
      <c r="G137" s="103"/>
      <c r="I137" s="103"/>
      <c r="L137" s="103"/>
    </row>
    <row r="138" spans="1:12" s="90" customFormat="1" ht="15">
      <c r="A138" s="100"/>
      <c r="B138" s="101"/>
      <c r="C138" s="102"/>
      <c r="D138" s="103"/>
      <c r="E138" s="102"/>
      <c r="F138" s="103"/>
      <c r="G138" s="103"/>
      <c r="I138" s="103"/>
      <c r="L138" s="103"/>
    </row>
    <row r="139" spans="1:12" s="90" customFormat="1" ht="15">
      <c r="A139" s="100"/>
      <c r="B139" s="101"/>
      <c r="C139" s="102"/>
      <c r="D139" s="103"/>
      <c r="E139" s="102"/>
      <c r="F139" s="103"/>
      <c r="G139" s="103"/>
      <c r="I139" s="103"/>
      <c r="L139" s="103"/>
    </row>
    <row r="140" spans="1:12" s="90" customFormat="1" ht="15">
      <c r="A140" s="100"/>
      <c r="B140" s="101"/>
      <c r="C140" s="102"/>
      <c r="D140" s="103"/>
      <c r="E140" s="102"/>
      <c r="F140" s="103"/>
      <c r="G140" s="103"/>
      <c r="I140" s="103"/>
      <c r="L140" s="103"/>
    </row>
    <row r="141" spans="1:12" s="90" customFormat="1" ht="15">
      <c r="A141" s="100"/>
      <c r="B141" s="101"/>
      <c r="C141" s="102"/>
      <c r="D141" s="103"/>
      <c r="E141" s="102"/>
      <c r="F141" s="103"/>
      <c r="G141" s="103"/>
      <c r="I141" s="103"/>
      <c r="L141" s="103"/>
    </row>
    <row r="142" spans="1:12" s="90" customFormat="1" ht="15">
      <c r="A142" s="100"/>
      <c r="B142" s="101"/>
      <c r="C142" s="102"/>
      <c r="D142" s="103"/>
      <c r="E142" s="102"/>
      <c r="F142" s="103"/>
      <c r="G142" s="103"/>
      <c r="I142" s="103"/>
      <c r="L142" s="103"/>
    </row>
    <row r="143" spans="1:12" s="90" customFormat="1" ht="15">
      <c r="A143" s="100"/>
      <c r="B143" s="101"/>
      <c r="C143" s="102"/>
      <c r="D143" s="103"/>
      <c r="E143" s="102"/>
      <c r="F143" s="103"/>
      <c r="G143" s="103"/>
      <c r="I143" s="103"/>
      <c r="L143" s="103"/>
    </row>
    <row r="144" spans="1:12" s="90" customFormat="1" ht="15">
      <c r="A144" s="100"/>
      <c r="B144" s="100"/>
      <c r="C144" s="102"/>
      <c r="D144" s="103"/>
      <c r="E144" s="102"/>
      <c r="F144" s="103"/>
      <c r="G144" s="103"/>
      <c r="I144" s="103"/>
      <c r="L144" s="103"/>
    </row>
    <row r="145" spans="1:12" s="90" customFormat="1" ht="15">
      <c r="A145" s="100"/>
      <c r="B145" s="100"/>
      <c r="C145" s="102"/>
      <c r="D145" s="103"/>
      <c r="E145" s="102"/>
      <c r="F145" s="103"/>
      <c r="G145" s="103"/>
      <c r="I145" s="103"/>
      <c r="L145" s="103"/>
    </row>
    <row r="146" spans="1:12" s="90" customFormat="1" ht="15">
      <c r="A146" s="100"/>
      <c r="B146" s="100"/>
      <c r="C146" s="102"/>
      <c r="D146" s="103"/>
      <c r="E146" s="102"/>
      <c r="F146" s="103"/>
      <c r="G146" s="103"/>
      <c r="I146" s="103"/>
      <c r="L146" s="103"/>
    </row>
    <row r="147" spans="1:12" s="90" customFormat="1" ht="15">
      <c r="A147" s="100"/>
      <c r="B147" s="100"/>
      <c r="C147" s="102"/>
      <c r="D147" s="103"/>
      <c r="E147" s="102"/>
      <c r="F147" s="103"/>
      <c r="G147" s="103"/>
      <c r="I147" s="103"/>
      <c r="L147" s="103"/>
    </row>
    <row r="148" spans="1:12" s="90" customFormat="1" ht="15">
      <c r="A148" s="100"/>
      <c r="B148" s="100"/>
      <c r="C148" s="102"/>
      <c r="D148" s="103"/>
      <c r="E148" s="102"/>
      <c r="F148" s="103"/>
      <c r="G148" s="103"/>
      <c r="I148" s="103"/>
      <c r="L148" s="103"/>
    </row>
    <row r="149" spans="1:12" s="90" customFormat="1" ht="15">
      <c r="A149" s="100"/>
      <c r="B149" s="100"/>
      <c r="C149" s="102"/>
      <c r="D149" s="103"/>
      <c r="E149" s="102"/>
      <c r="F149" s="103"/>
      <c r="G149" s="103"/>
      <c r="I149" s="103"/>
      <c r="L149" s="103"/>
    </row>
    <row r="150" spans="1:12" s="90" customFormat="1" ht="15">
      <c r="A150" s="100"/>
      <c r="B150" s="100"/>
      <c r="C150" s="102"/>
      <c r="D150" s="103"/>
      <c r="E150" s="102"/>
      <c r="F150" s="103"/>
      <c r="G150" s="103"/>
      <c r="I150" s="103"/>
      <c r="L150" s="103"/>
    </row>
    <row r="151" spans="1:12" s="90" customFormat="1" ht="15">
      <c r="A151" s="100"/>
      <c r="B151" s="100"/>
      <c r="C151" s="102"/>
      <c r="D151" s="103"/>
      <c r="E151" s="102"/>
      <c r="F151" s="103"/>
      <c r="G151" s="103"/>
      <c r="I151" s="103"/>
      <c r="L151" s="103"/>
    </row>
    <row r="152" spans="1:12" s="90" customFormat="1" ht="15">
      <c r="A152" s="100"/>
      <c r="B152" s="100"/>
      <c r="C152" s="102"/>
      <c r="D152" s="103"/>
      <c r="E152" s="102"/>
      <c r="F152" s="103"/>
      <c r="G152" s="103"/>
      <c r="I152" s="103"/>
      <c r="L152" s="103"/>
    </row>
    <row r="153" spans="1:12" s="90" customFormat="1" ht="15">
      <c r="A153" s="100"/>
      <c r="B153" s="100"/>
      <c r="C153" s="102"/>
      <c r="D153" s="103"/>
      <c r="E153" s="102"/>
      <c r="F153" s="103"/>
      <c r="G153" s="103"/>
      <c r="I153" s="103"/>
      <c r="L153" s="103"/>
    </row>
    <row r="154" spans="1:12" s="90" customFormat="1" ht="15">
      <c r="A154" s="100"/>
      <c r="B154" s="100"/>
      <c r="C154" s="102"/>
      <c r="D154" s="103"/>
      <c r="E154" s="102"/>
      <c r="F154" s="103"/>
      <c r="G154" s="103"/>
      <c r="I154" s="103"/>
      <c r="L154" s="103"/>
    </row>
    <row r="155" spans="1:12" s="90" customFormat="1" ht="15">
      <c r="A155" s="100"/>
      <c r="B155" s="100"/>
      <c r="C155" s="102"/>
      <c r="D155" s="103"/>
      <c r="E155" s="102"/>
      <c r="F155" s="103"/>
      <c r="G155" s="103"/>
      <c r="I155" s="103"/>
      <c r="L155" s="103"/>
    </row>
    <row r="156" spans="1:12" s="90" customFormat="1" ht="15">
      <c r="A156" s="100"/>
      <c r="B156" s="100"/>
      <c r="C156" s="102"/>
      <c r="D156" s="103"/>
      <c r="E156" s="102"/>
      <c r="F156" s="103"/>
      <c r="G156" s="103"/>
      <c r="I156" s="103"/>
      <c r="L156" s="103"/>
    </row>
    <row r="157" spans="1:12" s="90" customFormat="1" ht="15">
      <c r="A157" s="100"/>
      <c r="B157" s="100"/>
      <c r="C157" s="102"/>
      <c r="D157" s="103"/>
      <c r="E157" s="102"/>
      <c r="F157" s="103"/>
      <c r="G157" s="103"/>
      <c r="I157" s="103"/>
      <c r="L157" s="103"/>
    </row>
    <row r="158" spans="1:12" s="90" customFormat="1" ht="15">
      <c r="A158" s="100"/>
      <c r="B158" s="100"/>
      <c r="C158" s="102"/>
      <c r="D158" s="103"/>
      <c r="E158" s="102"/>
      <c r="F158" s="103"/>
      <c r="G158" s="103"/>
      <c r="I158" s="103"/>
      <c r="L158" s="103"/>
    </row>
    <row r="159" spans="1:12" s="90" customFormat="1" ht="15">
      <c r="A159" s="100"/>
      <c r="B159" s="100"/>
      <c r="C159" s="102"/>
      <c r="D159" s="103"/>
      <c r="E159" s="102"/>
      <c r="F159" s="103"/>
      <c r="G159" s="103"/>
      <c r="I159" s="103"/>
      <c r="L159" s="103"/>
    </row>
    <row r="160" spans="1:12" s="90" customFormat="1" ht="15">
      <c r="A160" s="100"/>
      <c r="B160" s="100"/>
      <c r="C160" s="102"/>
      <c r="D160" s="103"/>
      <c r="E160" s="102"/>
      <c r="F160" s="103"/>
      <c r="G160" s="103"/>
      <c r="I160" s="103"/>
      <c r="L160" s="103"/>
    </row>
    <row r="161" spans="1:12" s="90" customFormat="1" ht="15">
      <c r="A161" s="100"/>
      <c r="B161" s="100"/>
      <c r="C161" s="102"/>
      <c r="D161" s="103"/>
      <c r="E161" s="102"/>
      <c r="F161" s="103"/>
      <c r="G161" s="103"/>
      <c r="I161" s="103"/>
      <c r="L161" s="103"/>
    </row>
    <row r="162" spans="1:12" s="90" customFormat="1" ht="15">
      <c r="A162" s="100"/>
      <c r="B162" s="100"/>
      <c r="C162" s="102"/>
      <c r="D162" s="103"/>
      <c r="E162" s="102"/>
      <c r="F162" s="103"/>
      <c r="G162" s="103"/>
      <c r="I162" s="103"/>
      <c r="L162" s="103"/>
    </row>
    <row r="163" spans="1:12" s="90" customFormat="1" ht="15">
      <c r="A163" s="100"/>
      <c r="B163" s="100"/>
      <c r="C163" s="102"/>
      <c r="D163" s="103"/>
      <c r="E163" s="102"/>
      <c r="F163" s="103"/>
      <c r="G163" s="103"/>
      <c r="I163" s="103"/>
      <c r="L163" s="103"/>
    </row>
    <row r="164" spans="1:12" s="90" customFormat="1" ht="15">
      <c r="A164" s="100"/>
      <c r="B164" s="100"/>
      <c r="C164" s="102"/>
      <c r="D164" s="103"/>
      <c r="E164" s="102"/>
      <c r="F164" s="103"/>
      <c r="G164" s="103"/>
      <c r="I164" s="103"/>
      <c r="L164" s="103"/>
    </row>
    <row r="165" spans="1:12" s="90" customFormat="1" ht="15">
      <c r="A165" s="100"/>
      <c r="B165" s="100"/>
      <c r="C165" s="102"/>
      <c r="D165" s="103"/>
      <c r="E165" s="102"/>
      <c r="F165" s="103"/>
      <c r="G165" s="103"/>
      <c r="I165" s="103"/>
      <c r="L165" s="103"/>
    </row>
    <row r="166" spans="1:12" s="90" customFormat="1" ht="15">
      <c r="A166" s="100"/>
      <c r="B166" s="100"/>
      <c r="C166" s="102"/>
      <c r="D166" s="103"/>
      <c r="E166" s="102"/>
      <c r="F166" s="103"/>
      <c r="G166" s="103"/>
      <c r="I166" s="103"/>
      <c r="L166" s="103"/>
    </row>
    <row r="167" spans="1:12" s="90" customFormat="1" ht="15">
      <c r="A167" s="100"/>
      <c r="B167" s="100"/>
      <c r="C167" s="102"/>
      <c r="D167" s="103"/>
      <c r="E167" s="102"/>
      <c r="F167" s="103"/>
      <c r="G167" s="103"/>
      <c r="I167" s="103"/>
      <c r="L167" s="103"/>
    </row>
    <row r="168" spans="1:12" s="90" customFormat="1" ht="15">
      <c r="A168" s="100"/>
      <c r="B168" s="100"/>
      <c r="C168" s="102"/>
      <c r="D168" s="103"/>
      <c r="E168" s="102"/>
      <c r="F168" s="103"/>
      <c r="G168" s="103"/>
      <c r="I168" s="103"/>
      <c r="L168" s="103"/>
    </row>
    <row r="169" spans="1:7" s="90" customFormat="1" ht="15">
      <c r="A169" s="100"/>
      <c r="B169" s="100"/>
      <c r="C169" s="102"/>
      <c r="D169" s="103"/>
      <c r="E169" s="102"/>
      <c r="F169" s="103"/>
      <c r="G169" s="103"/>
    </row>
    <row r="170" spans="1:7" s="90" customFormat="1" ht="15">
      <c r="A170" s="100"/>
      <c r="B170" s="100"/>
      <c r="C170" s="102"/>
      <c r="D170" s="103"/>
      <c r="E170" s="102"/>
      <c r="F170" s="103"/>
      <c r="G170" s="103"/>
    </row>
    <row r="171" spans="1:7" s="90" customFormat="1" ht="15">
      <c r="A171" s="100"/>
      <c r="B171" s="100"/>
      <c r="C171" s="102"/>
      <c r="D171" s="103"/>
      <c r="E171" s="102"/>
      <c r="F171" s="103"/>
      <c r="G171" s="103"/>
    </row>
    <row r="172" spans="1:7" s="90" customFormat="1" ht="15">
      <c r="A172" s="100"/>
      <c r="B172" s="100"/>
      <c r="C172" s="102"/>
      <c r="D172" s="103"/>
      <c r="E172" s="102"/>
      <c r="F172" s="103"/>
      <c r="G172" s="103"/>
    </row>
    <row r="173" spans="1:7" s="90" customFormat="1" ht="15">
      <c r="A173" s="100"/>
      <c r="B173" s="100"/>
      <c r="C173" s="102"/>
      <c r="D173" s="103"/>
      <c r="E173" s="102"/>
      <c r="F173" s="103"/>
      <c r="G173" s="103"/>
    </row>
    <row r="174" spans="1:7" s="90" customFormat="1" ht="15">
      <c r="A174" s="100"/>
      <c r="B174" s="100"/>
      <c r="C174" s="102"/>
      <c r="D174" s="103"/>
      <c r="E174" s="102"/>
      <c r="F174" s="103"/>
      <c r="G174" s="103"/>
    </row>
    <row r="175" spans="1:7" s="90" customFormat="1" ht="15">
      <c r="A175" s="100"/>
      <c r="B175" s="100"/>
      <c r="C175" s="102"/>
      <c r="D175" s="103"/>
      <c r="E175" s="102"/>
      <c r="F175" s="103"/>
      <c r="G175" s="103"/>
    </row>
    <row r="176" spans="1:7" s="90" customFormat="1" ht="15">
      <c r="A176" s="100"/>
      <c r="B176" s="100"/>
      <c r="C176" s="102"/>
      <c r="D176" s="103"/>
      <c r="E176" s="102"/>
      <c r="F176" s="103"/>
      <c r="G176" s="103"/>
    </row>
    <row r="177" spans="1:7" s="90" customFormat="1" ht="15">
      <c r="A177" s="100"/>
      <c r="B177" s="100"/>
      <c r="C177" s="102"/>
      <c r="D177" s="103"/>
      <c r="E177" s="102"/>
      <c r="F177" s="103"/>
      <c r="G177" s="103"/>
    </row>
    <row r="178" spans="1:7" s="90" customFormat="1" ht="15">
      <c r="A178" s="100"/>
      <c r="B178" s="100"/>
      <c r="C178" s="102"/>
      <c r="D178" s="103"/>
      <c r="E178" s="102"/>
      <c r="F178" s="103"/>
      <c r="G178" s="103"/>
    </row>
    <row r="179" spans="1:7" s="90" customFormat="1" ht="15">
      <c r="A179" s="100"/>
      <c r="B179" s="100"/>
      <c r="C179" s="102"/>
      <c r="D179" s="103"/>
      <c r="E179" s="102"/>
      <c r="F179" s="103"/>
      <c r="G179" s="103"/>
    </row>
    <row r="180" spans="1:7" s="90" customFormat="1" ht="15">
      <c r="A180" s="100"/>
      <c r="B180" s="100"/>
      <c r="C180" s="102"/>
      <c r="D180" s="103"/>
      <c r="E180" s="102"/>
      <c r="F180" s="103"/>
      <c r="G180" s="103"/>
    </row>
    <row r="181" spans="1:7" s="90" customFormat="1" ht="15">
      <c r="A181" s="100"/>
      <c r="B181" s="100"/>
      <c r="C181" s="102"/>
      <c r="D181" s="103"/>
      <c r="E181" s="102"/>
      <c r="F181" s="103"/>
      <c r="G181" s="103"/>
    </row>
    <row r="182" spans="1:7" s="90" customFormat="1" ht="15">
      <c r="A182" s="100"/>
      <c r="B182" s="100"/>
      <c r="C182" s="102"/>
      <c r="D182" s="103"/>
      <c r="E182" s="102"/>
      <c r="F182" s="103"/>
      <c r="G182" s="103"/>
    </row>
    <row r="183" spans="1:7" s="90" customFormat="1" ht="15">
      <c r="A183" s="100"/>
      <c r="B183" s="100"/>
      <c r="C183" s="102"/>
      <c r="D183" s="103"/>
      <c r="E183" s="102"/>
      <c r="F183" s="103"/>
      <c r="G183" s="103"/>
    </row>
    <row r="184" spans="1:7" s="90" customFormat="1" ht="15">
      <c r="A184" s="100"/>
      <c r="B184" s="100"/>
      <c r="C184" s="102"/>
      <c r="D184" s="103"/>
      <c r="E184" s="102"/>
      <c r="F184" s="103"/>
      <c r="G184" s="103"/>
    </row>
    <row r="185" spans="1:7" s="90" customFormat="1" ht="15">
      <c r="A185" s="100"/>
      <c r="B185" s="100"/>
      <c r="C185" s="102"/>
      <c r="D185" s="103"/>
      <c r="E185" s="102"/>
      <c r="F185" s="103"/>
      <c r="G185" s="103"/>
    </row>
    <row r="186" spans="1:7" s="90" customFormat="1" ht="15">
      <c r="A186" s="100"/>
      <c r="B186" s="100"/>
      <c r="C186" s="102"/>
      <c r="D186" s="103"/>
      <c r="E186" s="102"/>
      <c r="F186" s="103"/>
      <c r="G186" s="103"/>
    </row>
    <row r="187" spans="1:7" s="90" customFormat="1" ht="15">
      <c r="A187" s="100"/>
      <c r="B187" s="100"/>
      <c r="C187" s="102"/>
      <c r="D187" s="103"/>
      <c r="E187" s="102"/>
      <c r="F187" s="103"/>
      <c r="G187" s="103"/>
    </row>
    <row r="188" spans="1:7" s="90" customFormat="1" ht="15">
      <c r="A188" s="100"/>
      <c r="B188" s="100"/>
      <c r="C188" s="102"/>
      <c r="D188" s="103"/>
      <c r="E188" s="102"/>
      <c r="F188" s="103"/>
      <c r="G188" s="103"/>
    </row>
    <row r="189" spans="1:7" s="90" customFormat="1" ht="15">
      <c r="A189" s="100"/>
      <c r="B189" s="100"/>
      <c r="C189" s="102"/>
      <c r="D189" s="103"/>
      <c r="E189" s="102"/>
      <c r="F189" s="103"/>
      <c r="G189" s="103"/>
    </row>
    <row r="190" spans="1:7" s="90" customFormat="1" ht="15">
      <c r="A190" s="100"/>
      <c r="B190" s="100"/>
      <c r="C190" s="102"/>
      <c r="D190" s="103"/>
      <c r="E190" s="102"/>
      <c r="F190" s="103"/>
      <c r="G190" s="103"/>
    </row>
    <row r="191" spans="1:7" s="90" customFormat="1" ht="15">
      <c r="A191" s="100"/>
      <c r="B191" s="100"/>
      <c r="C191" s="102"/>
      <c r="D191" s="103"/>
      <c r="E191" s="102"/>
      <c r="F191" s="103"/>
      <c r="G191" s="103"/>
    </row>
    <row r="192" spans="1:7" s="90" customFormat="1" ht="15">
      <c r="A192" s="100"/>
      <c r="B192" s="100"/>
      <c r="C192" s="102"/>
      <c r="D192" s="103"/>
      <c r="E192" s="102"/>
      <c r="F192" s="103"/>
      <c r="G192" s="103"/>
    </row>
    <row r="193" spans="1:7" s="90" customFormat="1" ht="15">
      <c r="A193" s="100"/>
      <c r="B193" s="100"/>
      <c r="C193" s="102"/>
      <c r="D193" s="103"/>
      <c r="E193" s="102"/>
      <c r="F193" s="103"/>
      <c r="G193" s="103"/>
    </row>
    <row r="194" spans="1:7" s="90" customFormat="1" ht="15">
      <c r="A194" s="100"/>
      <c r="B194" s="100"/>
      <c r="C194" s="102"/>
      <c r="D194" s="103"/>
      <c r="E194" s="102"/>
      <c r="F194" s="103"/>
      <c r="G194" s="103"/>
    </row>
    <row r="195" spans="1:7" s="90" customFormat="1" ht="15">
      <c r="A195" s="100"/>
      <c r="B195" s="100"/>
      <c r="C195" s="102"/>
      <c r="D195" s="103"/>
      <c r="E195" s="102"/>
      <c r="F195" s="103"/>
      <c r="G195" s="103"/>
    </row>
    <row r="196" spans="1:7" s="90" customFormat="1" ht="15">
      <c r="A196" s="100"/>
      <c r="B196" s="100"/>
      <c r="C196" s="102"/>
      <c r="D196" s="103"/>
      <c r="E196" s="102"/>
      <c r="F196" s="103"/>
      <c r="G196" s="103"/>
    </row>
    <row r="197" spans="1:7" s="90" customFormat="1" ht="15">
      <c r="A197" s="100"/>
      <c r="B197" s="100"/>
      <c r="C197" s="102"/>
      <c r="D197" s="103"/>
      <c r="E197" s="102"/>
      <c r="F197" s="103"/>
      <c r="G197" s="103"/>
    </row>
    <row r="198" spans="1:7" s="90" customFormat="1" ht="15">
      <c r="A198" s="100"/>
      <c r="B198" s="100"/>
      <c r="C198" s="102"/>
      <c r="D198" s="103"/>
      <c r="E198" s="102"/>
      <c r="F198" s="103"/>
      <c r="G198" s="103"/>
    </row>
    <row r="199" spans="1:7" s="90" customFormat="1" ht="15">
      <c r="A199" s="100"/>
      <c r="B199" s="100"/>
      <c r="C199" s="102"/>
      <c r="D199" s="103"/>
      <c r="E199" s="102"/>
      <c r="F199" s="103"/>
      <c r="G199" s="103"/>
    </row>
    <row r="200" spans="1:7" s="90" customFormat="1" ht="15">
      <c r="A200" s="100"/>
      <c r="B200" s="100"/>
      <c r="C200" s="102"/>
      <c r="D200" s="103"/>
      <c r="E200" s="102"/>
      <c r="F200" s="103"/>
      <c r="G200" s="103"/>
    </row>
    <row r="201" spans="1:7" s="90" customFormat="1" ht="15">
      <c r="A201" s="100"/>
      <c r="B201" s="100"/>
      <c r="C201" s="102"/>
      <c r="D201" s="103"/>
      <c r="E201" s="102"/>
      <c r="F201" s="103"/>
      <c r="G201" s="103"/>
    </row>
    <row r="202" spans="1:7" s="90" customFormat="1" ht="15">
      <c r="A202" s="100"/>
      <c r="B202" s="100"/>
      <c r="C202" s="102"/>
      <c r="D202" s="103"/>
      <c r="E202" s="102"/>
      <c r="F202" s="103"/>
      <c r="G202" s="103"/>
    </row>
    <row r="203" spans="1:7" s="90" customFormat="1" ht="15">
      <c r="A203" s="100"/>
      <c r="B203" s="100"/>
      <c r="C203" s="102"/>
      <c r="D203" s="103"/>
      <c r="E203" s="102"/>
      <c r="F203" s="103"/>
      <c r="G203" s="103"/>
    </row>
    <row r="204" spans="1:7" s="90" customFormat="1" ht="15">
      <c r="A204" s="100"/>
      <c r="B204" s="100"/>
      <c r="C204" s="102"/>
      <c r="D204" s="103"/>
      <c r="E204" s="102"/>
      <c r="F204" s="103"/>
      <c r="G204" s="103"/>
    </row>
    <row r="205" spans="1:7" s="90" customFormat="1" ht="15">
      <c r="A205" s="100"/>
      <c r="B205" s="100"/>
      <c r="C205" s="102"/>
      <c r="D205" s="103"/>
      <c r="E205" s="102"/>
      <c r="F205" s="103"/>
      <c r="G205" s="103"/>
    </row>
    <row r="206" spans="1:7" s="90" customFormat="1" ht="15">
      <c r="A206" s="100"/>
      <c r="B206" s="100"/>
      <c r="C206" s="102"/>
      <c r="D206" s="103"/>
      <c r="E206" s="102"/>
      <c r="F206" s="103"/>
      <c r="G206" s="103"/>
    </row>
    <row r="207" spans="1:7" s="90" customFormat="1" ht="15">
      <c r="A207" s="100"/>
      <c r="B207" s="100"/>
      <c r="C207" s="102"/>
      <c r="D207" s="103"/>
      <c r="E207" s="102"/>
      <c r="F207" s="103"/>
      <c r="G207" s="103"/>
    </row>
    <row r="208" spans="1:7" s="90" customFormat="1" ht="15">
      <c r="A208" s="100"/>
      <c r="B208" s="100"/>
      <c r="C208" s="102"/>
      <c r="D208" s="103"/>
      <c r="E208" s="102"/>
      <c r="F208" s="103"/>
      <c r="G208" s="103"/>
    </row>
    <row r="209" spans="1:7" s="90" customFormat="1" ht="15">
      <c r="A209" s="100"/>
      <c r="B209" s="100"/>
      <c r="C209" s="102"/>
      <c r="D209" s="103"/>
      <c r="E209" s="102"/>
      <c r="F209" s="103"/>
      <c r="G209" s="103"/>
    </row>
    <row r="210" spans="1:7" s="90" customFormat="1" ht="15">
      <c r="A210" s="100"/>
      <c r="B210" s="100"/>
      <c r="C210" s="102"/>
      <c r="D210" s="103"/>
      <c r="E210" s="102"/>
      <c r="F210" s="103"/>
      <c r="G210" s="103"/>
    </row>
    <row r="211" spans="1:7" s="90" customFormat="1" ht="15">
      <c r="A211" s="100"/>
      <c r="B211" s="100"/>
      <c r="C211" s="102"/>
      <c r="D211" s="103"/>
      <c r="E211" s="102"/>
      <c r="F211" s="103"/>
      <c r="G211" s="103"/>
    </row>
    <row r="212" spans="1:7" s="90" customFormat="1" ht="15">
      <c r="A212" s="100"/>
      <c r="B212" s="100"/>
      <c r="C212" s="102"/>
      <c r="D212" s="103"/>
      <c r="E212" s="102"/>
      <c r="F212" s="103"/>
      <c r="G212" s="103"/>
    </row>
    <row r="213" spans="1:7" s="90" customFormat="1" ht="15">
      <c r="A213" s="100"/>
      <c r="B213" s="100"/>
      <c r="C213" s="102"/>
      <c r="D213" s="103"/>
      <c r="E213" s="102"/>
      <c r="F213" s="103"/>
      <c r="G213" s="103"/>
    </row>
    <row r="214" spans="1:7" s="90" customFormat="1" ht="15">
      <c r="A214" s="100"/>
      <c r="B214" s="100"/>
      <c r="C214" s="102"/>
      <c r="D214" s="103"/>
      <c r="E214" s="102"/>
      <c r="F214" s="103"/>
      <c r="G214" s="103"/>
    </row>
    <row r="215" spans="1:7" s="90" customFormat="1" ht="15">
      <c r="A215" s="100"/>
      <c r="B215" s="100"/>
      <c r="C215" s="102"/>
      <c r="D215" s="103"/>
      <c r="E215" s="102"/>
      <c r="F215" s="103"/>
      <c r="G215" s="103"/>
    </row>
    <row r="216" spans="1:7" s="90" customFormat="1" ht="15">
      <c r="A216" s="100"/>
      <c r="B216" s="100"/>
      <c r="C216" s="102"/>
      <c r="D216" s="103"/>
      <c r="E216" s="102"/>
      <c r="F216" s="103"/>
      <c r="G216" s="103"/>
    </row>
    <row r="217" spans="1:7" s="90" customFormat="1" ht="15">
      <c r="A217" s="100"/>
      <c r="B217" s="100"/>
      <c r="C217" s="102"/>
      <c r="D217" s="103"/>
      <c r="E217" s="102"/>
      <c r="F217" s="103"/>
      <c r="G217" s="103"/>
    </row>
    <row r="218" spans="1:7" s="90" customFormat="1" ht="15">
      <c r="A218" s="100"/>
      <c r="B218" s="100"/>
      <c r="C218" s="102"/>
      <c r="D218" s="103"/>
      <c r="E218" s="102"/>
      <c r="F218" s="103"/>
      <c r="G218" s="103"/>
    </row>
    <row r="219" spans="1:7" s="90" customFormat="1" ht="15">
      <c r="A219" s="100"/>
      <c r="B219" s="100"/>
      <c r="C219" s="102"/>
      <c r="D219" s="103"/>
      <c r="E219" s="102"/>
      <c r="F219" s="103"/>
      <c r="G219" s="103"/>
    </row>
    <row r="220" spans="1:7" s="90" customFormat="1" ht="15">
      <c r="A220" s="100"/>
      <c r="B220" s="100"/>
      <c r="C220" s="102"/>
      <c r="D220" s="103"/>
      <c r="E220" s="102"/>
      <c r="F220" s="103"/>
      <c r="G220" s="103"/>
    </row>
    <row r="221" spans="1:7" s="90" customFormat="1" ht="15">
      <c r="A221" s="100"/>
      <c r="B221" s="100"/>
      <c r="C221" s="102"/>
      <c r="D221" s="103"/>
      <c r="E221" s="102"/>
      <c r="F221" s="103"/>
      <c r="G221" s="103"/>
    </row>
    <row r="222" spans="1:7" s="90" customFormat="1" ht="15">
      <c r="A222" s="100"/>
      <c r="B222" s="100"/>
      <c r="C222" s="102"/>
      <c r="D222" s="103"/>
      <c r="E222" s="102"/>
      <c r="F222" s="103"/>
      <c r="G222" s="103"/>
    </row>
    <row r="223" spans="1:7" s="90" customFormat="1" ht="15">
      <c r="A223" s="100"/>
      <c r="B223" s="100"/>
      <c r="C223" s="102"/>
      <c r="D223" s="103"/>
      <c r="E223" s="102"/>
      <c r="F223" s="103"/>
      <c r="G223" s="103"/>
    </row>
    <row r="224" spans="1:7" s="90" customFormat="1" ht="15">
      <c r="A224" s="100"/>
      <c r="B224" s="100"/>
      <c r="C224" s="102"/>
      <c r="D224" s="103"/>
      <c r="E224" s="102"/>
      <c r="F224" s="103"/>
      <c r="G224" s="103"/>
    </row>
    <row r="225" spans="1:7" s="90" customFormat="1" ht="15">
      <c r="A225" s="100"/>
      <c r="B225" s="100"/>
      <c r="C225" s="102"/>
      <c r="D225" s="103"/>
      <c r="E225" s="102"/>
      <c r="F225" s="103"/>
      <c r="G225" s="103"/>
    </row>
    <row r="226" spans="1:7" s="90" customFormat="1" ht="15">
      <c r="A226" s="100"/>
      <c r="B226" s="100"/>
      <c r="C226" s="102"/>
      <c r="D226" s="103"/>
      <c r="E226" s="102"/>
      <c r="F226" s="103"/>
      <c r="G226" s="103"/>
    </row>
    <row r="227" spans="1:7" s="90" customFormat="1" ht="15">
      <c r="A227" s="100"/>
      <c r="B227" s="100"/>
      <c r="C227" s="102"/>
      <c r="D227" s="103"/>
      <c r="E227" s="102"/>
      <c r="F227" s="103"/>
      <c r="G227" s="103"/>
    </row>
    <row r="228" spans="1:7" s="90" customFormat="1" ht="15">
      <c r="A228" s="100"/>
      <c r="B228" s="100"/>
      <c r="C228" s="102"/>
      <c r="D228" s="103"/>
      <c r="E228" s="102"/>
      <c r="F228" s="103"/>
      <c r="G228" s="103"/>
    </row>
    <row r="229" spans="1:7" s="90" customFormat="1" ht="15">
      <c r="A229" s="100"/>
      <c r="B229" s="100"/>
      <c r="C229" s="102"/>
      <c r="D229" s="103"/>
      <c r="E229" s="102"/>
      <c r="F229" s="103"/>
      <c r="G229" s="103"/>
    </row>
    <row r="230" spans="1:7" s="90" customFormat="1" ht="15">
      <c r="A230" s="100"/>
      <c r="B230" s="100"/>
      <c r="C230" s="102"/>
      <c r="D230" s="103"/>
      <c r="E230" s="102"/>
      <c r="F230" s="103"/>
      <c r="G230" s="103"/>
    </row>
    <row r="231" spans="1:7" s="90" customFormat="1" ht="15">
      <c r="A231" s="100"/>
      <c r="B231" s="100"/>
      <c r="C231" s="102"/>
      <c r="D231" s="103"/>
      <c r="E231" s="102"/>
      <c r="F231" s="103"/>
      <c r="G231" s="103"/>
    </row>
    <row r="232" spans="1:7" s="90" customFormat="1" ht="15">
      <c r="A232" s="100"/>
      <c r="B232" s="100"/>
      <c r="C232" s="102"/>
      <c r="D232" s="103"/>
      <c r="E232" s="102"/>
      <c r="F232" s="103"/>
      <c r="G232" s="103"/>
    </row>
    <row r="233" spans="1:7" s="90" customFormat="1" ht="15">
      <c r="A233" s="100"/>
      <c r="B233" s="100"/>
      <c r="C233" s="102"/>
      <c r="D233" s="103"/>
      <c r="E233" s="102"/>
      <c r="F233" s="103"/>
      <c r="G233" s="103"/>
    </row>
    <row r="234" spans="1:7" s="90" customFormat="1" ht="15">
      <c r="A234" s="100"/>
      <c r="B234" s="100"/>
      <c r="C234" s="102"/>
      <c r="D234" s="103"/>
      <c r="E234" s="102"/>
      <c r="F234" s="103"/>
      <c r="G234" s="103"/>
    </row>
    <row r="235" spans="1:7" s="90" customFormat="1" ht="15">
      <c r="A235" s="100"/>
      <c r="B235" s="100"/>
      <c r="C235" s="102"/>
      <c r="D235" s="103"/>
      <c r="E235" s="102"/>
      <c r="F235" s="103"/>
      <c r="G235" s="103"/>
    </row>
    <row r="236" spans="1:7" s="90" customFormat="1" ht="15">
      <c r="A236" s="100"/>
      <c r="B236" s="100"/>
      <c r="C236" s="102"/>
      <c r="D236" s="103"/>
      <c r="E236" s="102"/>
      <c r="F236" s="103"/>
      <c r="G236" s="103"/>
    </row>
    <row r="237" spans="1:7" s="90" customFormat="1" ht="15">
      <c r="A237" s="100"/>
      <c r="B237" s="100"/>
      <c r="C237" s="102"/>
      <c r="D237" s="103"/>
      <c r="E237" s="102"/>
      <c r="F237" s="103"/>
      <c r="G237" s="103"/>
    </row>
    <row r="238" spans="1:7" s="90" customFormat="1" ht="15">
      <c r="A238" s="100"/>
      <c r="B238" s="100"/>
      <c r="C238" s="102"/>
      <c r="D238" s="103"/>
      <c r="E238" s="102"/>
      <c r="F238" s="103"/>
      <c r="G238" s="103"/>
    </row>
    <row r="239" spans="1:7" s="90" customFormat="1" ht="15">
      <c r="A239" s="100"/>
      <c r="B239" s="100"/>
      <c r="C239" s="102"/>
      <c r="D239" s="103"/>
      <c r="E239" s="102"/>
      <c r="F239" s="103"/>
      <c r="G239" s="103"/>
    </row>
    <row r="240" spans="1:7" s="90" customFormat="1" ht="15">
      <c r="A240" s="100"/>
      <c r="B240" s="100"/>
      <c r="C240" s="102"/>
      <c r="D240" s="103"/>
      <c r="E240" s="102"/>
      <c r="F240" s="103"/>
      <c r="G240" s="103"/>
    </row>
    <row r="241" spans="1:7" s="90" customFormat="1" ht="15">
      <c r="A241" s="100"/>
      <c r="B241" s="100"/>
      <c r="C241" s="102"/>
      <c r="D241" s="103"/>
      <c r="E241" s="102"/>
      <c r="F241" s="103"/>
      <c r="G241" s="103"/>
    </row>
    <row r="242" spans="1:7" s="90" customFormat="1" ht="15">
      <c r="A242" s="100"/>
      <c r="B242" s="100"/>
      <c r="C242" s="102"/>
      <c r="D242" s="103"/>
      <c r="E242" s="102"/>
      <c r="F242" s="103"/>
      <c r="G242" s="103"/>
    </row>
    <row r="243" spans="1:7" s="90" customFormat="1" ht="15">
      <c r="A243" s="100"/>
      <c r="B243" s="100"/>
      <c r="C243" s="102"/>
      <c r="D243" s="103"/>
      <c r="E243" s="102"/>
      <c r="F243" s="103"/>
      <c r="G243" s="103"/>
    </row>
    <row r="244" spans="1:7" s="90" customFormat="1" ht="15">
      <c r="A244" s="100"/>
      <c r="B244" s="100"/>
      <c r="C244" s="102"/>
      <c r="D244" s="103"/>
      <c r="E244" s="102"/>
      <c r="F244" s="103"/>
      <c r="G244" s="103"/>
    </row>
    <row r="245" spans="1:7" s="90" customFormat="1" ht="15">
      <c r="A245" s="100"/>
      <c r="B245" s="100"/>
      <c r="C245" s="102"/>
      <c r="D245" s="103"/>
      <c r="E245" s="102"/>
      <c r="F245" s="103"/>
      <c r="G245" s="103"/>
    </row>
    <row r="246" spans="1:7" s="90" customFormat="1" ht="15">
      <c r="A246" s="100"/>
      <c r="B246" s="100"/>
      <c r="C246" s="102"/>
      <c r="D246" s="103"/>
      <c r="E246" s="102"/>
      <c r="F246" s="103"/>
      <c r="G246" s="103"/>
    </row>
    <row r="247" spans="1:7" s="90" customFormat="1" ht="15">
      <c r="A247" s="100"/>
      <c r="B247" s="100"/>
      <c r="C247" s="102"/>
      <c r="D247" s="103"/>
      <c r="E247" s="102"/>
      <c r="F247" s="103"/>
      <c r="G247" s="103"/>
    </row>
    <row r="248" spans="1:7" s="90" customFormat="1" ht="15">
      <c r="A248" s="100"/>
      <c r="B248" s="100"/>
      <c r="C248" s="102"/>
      <c r="D248" s="103"/>
      <c r="E248" s="102"/>
      <c r="F248" s="103"/>
      <c r="G248" s="103"/>
    </row>
    <row r="249" spans="1:7" s="90" customFormat="1" ht="15">
      <c r="A249" s="100"/>
      <c r="B249" s="100"/>
      <c r="C249" s="102"/>
      <c r="D249" s="103"/>
      <c r="E249" s="102"/>
      <c r="F249" s="103"/>
      <c r="G249" s="103"/>
    </row>
    <row r="250" spans="1:7" s="90" customFormat="1" ht="15">
      <c r="A250" s="100"/>
      <c r="B250" s="100"/>
      <c r="C250" s="102"/>
      <c r="D250" s="103"/>
      <c r="E250" s="102"/>
      <c r="F250" s="103"/>
      <c r="G250" s="103"/>
    </row>
    <row r="251" spans="1:7" s="90" customFormat="1" ht="15">
      <c r="A251" s="100"/>
      <c r="B251" s="100"/>
      <c r="C251" s="102"/>
      <c r="D251" s="103"/>
      <c r="E251" s="102"/>
      <c r="F251" s="103"/>
      <c r="G251" s="103"/>
    </row>
    <row r="252" spans="1:7" s="90" customFormat="1" ht="15">
      <c r="A252" s="100"/>
      <c r="B252" s="100"/>
      <c r="C252" s="102"/>
      <c r="D252" s="103"/>
      <c r="E252" s="102"/>
      <c r="F252" s="103"/>
      <c r="G252" s="103"/>
    </row>
    <row r="253" spans="1:7" s="90" customFormat="1" ht="15">
      <c r="A253" s="100"/>
      <c r="B253" s="100"/>
      <c r="C253" s="102"/>
      <c r="D253" s="103"/>
      <c r="E253" s="102"/>
      <c r="F253" s="103"/>
      <c r="G253" s="103"/>
    </row>
    <row r="254" spans="1:7" s="90" customFormat="1" ht="15">
      <c r="A254" s="100"/>
      <c r="B254" s="100"/>
      <c r="C254" s="102"/>
      <c r="D254" s="103"/>
      <c r="E254" s="102"/>
      <c r="F254" s="103"/>
      <c r="G254" s="103"/>
    </row>
    <row r="255" spans="1:7" s="90" customFormat="1" ht="15">
      <c r="A255" s="100"/>
      <c r="B255" s="100"/>
      <c r="C255" s="102"/>
      <c r="D255" s="103"/>
      <c r="E255" s="102"/>
      <c r="F255" s="103"/>
      <c r="G255" s="103"/>
    </row>
    <row r="256" spans="1:7" s="90" customFormat="1" ht="15">
      <c r="A256" s="100"/>
      <c r="B256" s="100"/>
      <c r="C256" s="102"/>
      <c r="D256" s="103"/>
      <c r="E256" s="102"/>
      <c r="F256" s="103"/>
      <c r="G256" s="103"/>
    </row>
    <row r="257" spans="1:7" s="90" customFormat="1" ht="15">
      <c r="A257" s="100"/>
      <c r="B257" s="100"/>
      <c r="C257" s="102"/>
      <c r="D257" s="103"/>
      <c r="E257" s="102"/>
      <c r="F257" s="103"/>
      <c r="G257" s="103"/>
    </row>
    <row r="258" spans="1:7" s="90" customFormat="1" ht="15">
      <c r="A258" s="100"/>
      <c r="B258" s="100"/>
      <c r="C258" s="102"/>
      <c r="D258" s="103"/>
      <c r="E258" s="102"/>
      <c r="F258" s="103"/>
      <c r="G258" s="103"/>
    </row>
    <row r="259" spans="1:7" s="90" customFormat="1" ht="15">
      <c r="A259" s="100"/>
      <c r="B259" s="100"/>
      <c r="C259" s="102"/>
      <c r="D259" s="103"/>
      <c r="E259" s="102"/>
      <c r="F259" s="103"/>
      <c r="G259" s="103"/>
    </row>
    <row r="260" spans="1:7" s="90" customFormat="1" ht="15">
      <c r="A260" s="100"/>
      <c r="B260" s="100"/>
      <c r="C260" s="102"/>
      <c r="D260" s="103"/>
      <c r="E260" s="102"/>
      <c r="F260" s="103"/>
      <c r="G260" s="103"/>
    </row>
    <row r="261" spans="1:7" s="90" customFormat="1" ht="15">
      <c r="A261" s="100"/>
      <c r="B261" s="100"/>
      <c r="C261" s="102"/>
      <c r="D261" s="103"/>
      <c r="E261" s="102"/>
      <c r="F261" s="103"/>
      <c r="G261" s="103"/>
    </row>
    <row r="262" spans="1:7" s="90" customFormat="1" ht="15">
      <c r="A262" s="100"/>
      <c r="B262" s="100"/>
      <c r="C262" s="102"/>
      <c r="D262" s="103"/>
      <c r="E262" s="102"/>
      <c r="F262" s="103"/>
      <c r="G262" s="103"/>
    </row>
    <row r="263" spans="1:7" s="90" customFormat="1" ht="15">
      <c r="A263" s="100"/>
      <c r="B263" s="100"/>
      <c r="C263" s="102"/>
      <c r="D263" s="103"/>
      <c r="E263" s="102"/>
      <c r="F263" s="103"/>
      <c r="G263" s="103"/>
    </row>
    <row r="264" spans="1:7" s="90" customFormat="1" ht="15">
      <c r="A264" s="100"/>
      <c r="B264" s="100"/>
      <c r="C264" s="102"/>
      <c r="D264" s="103"/>
      <c r="E264" s="102"/>
      <c r="F264" s="103"/>
      <c r="G264" s="103"/>
    </row>
    <row r="265" spans="1:7" s="90" customFormat="1" ht="15">
      <c r="A265" s="100"/>
      <c r="B265" s="100"/>
      <c r="C265" s="102"/>
      <c r="D265" s="103"/>
      <c r="E265" s="102"/>
      <c r="F265" s="103"/>
      <c r="G265" s="103"/>
    </row>
    <row r="266" spans="1:7" s="90" customFormat="1" ht="15">
      <c r="A266" s="100"/>
      <c r="B266" s="100"/>
      <c r="C266" s="102"/>
      <c r="D266" s="103"/>
      <c r="E266" s="102"/>
      <c r="F266" s="103"/>
      <c r="G266" s="103"/>
    </row>
    <row r="267" spans="1:7" s="90" customFormat="1" ht="15">
      <c r="A267" s="100"/>
      <c r="B267" s="100"/>
      <c r="C267" s="102"/>
      <c r="D267" s="103"/>
      <c r="E267" s="102"/>
      <c r="F267" s="103"/>
      <c r="G267" s="103"/>
    </row>
    <row r="268" spans="1:7" s="90" customFormat="1" ht="15">
      <c r="A268" s="100"/>
      <c r="B268" s="100"/>
      <c r="C268" s="102"/>
      <c r="D268" s="103"/>
      <c r="E268" s="102"/>
      <c r="F268" s="103"/>
      <c r="G268" s="103"/>
    </row>
    <row r="269" spans="1:7" s="90" customFormat="1" ht="15">
      <c r="A269" s="100"/>
      <c r="B269" s="100"/>
      <c r="C269" s="102"/>
      <c r="D269" s="103"/>
      <c r="E269" s="102"/>
      <c r="F269" s="103"/>
      <c r="G269" s="103"/>
    </row>
    <row r="270" spans="1:7" s="90" customFormat="1" ht="15">
      <c r="A270" s="100"/>
      <c r="B270" s="100"/>
      <c r="C270" s="102"/>
      <c r="D270" s="103"/>
      <c r="E270" s="102"/>
      <c r="F270" s="103"/>
      <c r="G270" s="103"/>
    </row>
    <row r="271" spans="1:7" s="90" customFormat="1" ht="15">
      <c r="A271" s="100"/>
      <c r="B271" s="100"/>
      <c r="C271" s="102"/>
      <c r="D271" s="103"/>
      <c r="E271" s="102"/>
      <c r="F271" s="103"/>
      <c r="G271" s="103"/>
    </row>
    <row r="272" spans="1:7" s="90" customFormat="1" ht="15">
      <c r="A272" s="100"/>
      <c r="B272" s="100"/>
      <c r="C272" s="102"/>
      <c r="D272" s="103"/>
      <c r="E272" s="102"/>
      <c r="F272" s="103"/>
      <c r="G272" s="103"/>
    </row>
    <row r="273" spans="1:7" s="90" customFormat="1" ht="15">
      <c r="A273" s="100"/>
      <c r="B273" s="100"/>
      <c r="C273" s="102"/>
      <c r="D273" s="103"/>
      <c r="E273" s="102"/>
      <c r="F273" s="103"/>
      <c r="G273" s="103"/>
    </row>
    <row r="274" spans="1:7" s="90" customFormat="1" ht="15">
      <c r="A274" s="100"/>
      <c r="B274" s="100"/>
      <c r="C274" s="102"/>
      <c r="D274" s="103"/>
      <c r="E274" s="102"/>
      <c r="F274" s="103"/>
      <c r="G274" s="103"/>
    </row>
    <row r="275" spans="1:7" s="90" customFormat="1" ht="15">
      <c r="A275" s="100"/>
      <c r="B275" s="100"/>
      <c r="C275" s="102"/>
      <c r="D275" s="103"/>
      <c r="E275" s="102"/>
      <c r="F275" s="103"/>
      <c r="G275" s="103"/>
    </row>
    <row r="276" spans="1:7" s="90" customFormat="1" ht="15">
      <c r="A276" s="100"/>
      <c r="B276" s="100"/>
      <c r="C276" s="102"/>
      <c r="D276" s="103"/>
      <c r="E276" s="102"/>
      <c r="F276" s="103"/>
      <c r="G276" s="103"/>
    </row>
    <row r="277" spans="1:7" s="90" customFormat="1" ht="15">
      <c r="A277" s="100"/>
      <c r="B277" s="100"/>
      <c r="C277" s="102"/>
      <c r="D277" s="103"/>
      <c r="E277" s="102"/>
      <c r="F277" s="103"/>
      <c r="G277" s="103"/>
    </row>
    <row r="278" spans="1:7" s="90" customFormat="1" ht="15">
      <c r="A278" s="100"/>
      <c r="B278" s="100"/>
      <c r="C278" s="102"/>
      <c r="D278" s="103"/>
      <c r="E278" s="102"/>
      <c r="F278" s="103"/>
      <c r="G278" s="103"/>
    </row>
    <row r="279" spans="1:7" s="90" customFormat="1" ht="15">
      <c r="A279" s="100"/>
      <c r="B279" s="100"/>
      <c r="C279" s="102"/>
      <c r="D279" s="103"/>
      <c r="E279" s="102"/>
      <c r="F279" s="103"/>
      <c r="G279" s="103"/>
    </row>
    <row r="280" spans="1:7" s="90" customFormat="1" ht="15">
      <c r="A280" s="100"/>
      <c r="B280" s="100"/>
      <c r="C280" s="102"/>
      <c r="D280" s="103"/>
      <c r="E280" s="102"/>
      <c r="F280" s="103"/>
      <c r="G280" s="103"/>
    </row>
    <row r="281" spans="1:7" s="90" customFormat="1" ht="15">
      <c r="A281" s="100"/>
      <c r="B281" s="100"/>
      <c r="C281" s="102"/>
      <c r="D281" s="103"/>
      <c r="E281" s="102"/>
      <c r="F281" s="103"/>
      <c r="G281" s="103"/>
    </row>
    <row r="282" spans="1:7" s="90" customFormat="1" ht="15">
      <c r="A282" s="100"/>
      <c r="B282" s="100"/>
      <c r="C282" s="102"/>
      <c r="D282" s="103"/>
      <c r="E282" s="102"/>
      <c r="F282" s="103"/>
      <c r="G282" s="103"/>
    </row>
    <row r="283" spans="1:7" s="90" customFormat="1" ht="15">
      <c r="A283" s="100"/>
      <c r="B283" s="100"/>
      <c r="C283" s="102"/>
      <c r="D283" s="103"/>
      <c r="E283" s="102"/>
      <c r="F283" s="103"/>
      <c r="G283" s="103"/>
    </row>
    <row r="284" spans="1:7" s="90" customFormat="1" ht="15">
      <c r="A284" s="100"/>
      <c r="B284" s="100"/>
      <c r="C284" s="102"/>
      <c r="D284" s="103"/>
      <c r="E284" s="102"/>
      <c r="F284" s="103"/>
      <c r="G284" s="103"/>
    </row>
    <row r="285" spans="1:7" s="90" customFormat="1" ht="15">
      <c r="A285" s="100"/>
      <c r="B285" s="100"/>
      <c r="C285" s="102"/>
      <c r="D285" s="103"/>
      <c r="E285" s="102"/>
      <c r="F285" s="103"/>
      <c r="G285" s="103"/>
    </row>
    <row r="286" spans="1:7" s="90" customFormat="1" ht="15">
      <c r="A286" s="100"/>
      <c r="B286" s="100"/>
      <c r="C286" s="102"/>
      <c r="D286" s="103"/>
      <c r="E286" s="102"/>
      <c r="F286" s="103"/>
      <c r="G286" s="103"/>
    </row>
    <row r="287" spans="1:7" s="90" customFormat="1" ht="15">
      <c r="A287" s="100"/>
      <c r="B287" s="100"/>
      <c r="C287" s="102"/>
      <c r="D287" s="103"/>
      <c r="E287" s="102"/>
      <c r="F287" s="103"/>
      <c r="G287" s="103"/>
    </row>
    <row r="288" spans="1:7" s="90" customFormat="1" ht="15">
      <c r="A288" s="100"/>
      <c r="B288" s="100"/>
      <c r="C288" s="102"/>
      <c r="D288" s="103"/>
      <c r="E288" s="102"/>
      <c r="F288" s="103"/>
      <c r="G288" s="103"/>
    </row>
    <row r="289" spans="1:7" s="90" customFormat="1" ht="15">
      <c r="A289" s="100"/>
      <c r="B289" s="100"/>
      <c r="C289" s="102"/>
      <c r="D289" s="103"/>
      <c r="E289" s="102"/>
      <c r="F289" s="103"/>
      <c r="G289" s="103"/>
    </row>
    <row r="290" spans="1:7" s="90" customFormat="1" ht="15">
      <c r="A290" s="100"/>
      <c r="B290" s="100"/>
      <c r="C290" s="102"/>
      <c r="D290" s="103"/>
      <c r="E290" s="102"/>
      <c r="F290" s="103"/>
      <c r="G290" s="103"/>
    </row>
    <row r="291" spans="1:7" s="90" customFormat="1" ht="15">
      <c r="A291" s="100"/>
      <c r="B291" s="100"/>
      <c r="C291" s="102"/>
      <c r="D291" s="103"/>
      <c r="E291" s="102"/>
      <c r="F291" s="103"/>
      <c r="G291" s="103"/>
    </row>
    <row r="292" spans="1:7" s="90" customFormat="1" ht="15">
      <c r="A292" s="100"/>
      <c r="B292" s="100"/>
      <c r="C292" s="102"/>
      <c r="D292" s="103"/>
      <c r="E292" s="102"/>
      <c r="F292" s="103"/>
      <c r="G292" s="103"/>
    </row>
    <row r="293" spans="1:7" s="90" customFormat="1" ht="15">
      <c r="A293" s="100"/>
      <c r="B293" s="100"/>
      <c r="C293" s="102"/>
      <c r="D293" s="103"/>
      <c r="E293" s="102"/>
      <c r="F293" s="103"/>
      <c r="G293" s="103"/>
    </row>
    <row r="294" spans="1:7" s="90" customFormat="1" ht="15">
      <c r="A294" s="100"/>
      <c r="B294" s="100"/>
      <c r="C294" s="102"/>
      <c r="D294" s="103"/>
      <c r="E294" s="102"/>
      <c r="F294" s="103"/>
      <c r="G294" s="103"/>
    </row>
    <row r="295" spans="1:7" s="90" customFormat="1" ht="15">
      <c r="A295" s="100"/>
      <c r="B295" s="100"/>
      <c r="C295" s="102"/>
      <c r="D295" s="103"/>
      <c r="E295" s="102"/>
      <c r="F295" s="103"/>
      <c r="G295" s="103"/>
    </row>
    <row r="296" spans="1:7" s="90" customFormat="1" ht="15">
      <c r="A296" s="100"/>
      <c r="B296" s="100"/>
      <c r="C296" s="102"/>
      <c r="D296" s="103"/>
      <c r="E296" s="102"/>
      <c r="F296" s="103"/>
      <c r="G296" s="103"/>
    </row>
    <row r="297" spans="1:7" s="90" customFormat="1" ht="15">
      <c r="A297" s="100"/>
      <c r="B297" s="100"/>
      <c r="C297" s="102"/>
      <c r="D297" s="103"/>
      <c r="E297" s="102"/>
      <c r="F297" s="103"/>
      <c r="G297" s="103"/>
    </row>
    <row r="298" spans="1:7" s="90" customFormat="1" ht="15">
      <c r="A298" s="100"/>
      <c r="B298" s="100"/>
      <c r="C298" s="102"/>
      <c r="D298" s="103"/>
      <c r="E298" s="102"/>
      <c r="F298" s="103"/>
      <c r="G298" s="103"/>
    </row>
    <row r="299" spans="1:7" s="90" customFormat="1" ht="15">
      <c r="A299" s="100"/>
      <c r="B299" s="100"/>
      <c r="C299" s="102"/>
      <c r="D299" s="103"/>
      <c r="E299" s="102"/>
      <c r="F299" s="103"/>
      <c r="G299" s="103"/>
    </row>
    <row r="300" spans="1:7" s="90" customFormat="1" ht="15">
      <c r="A300" s="100"/>
      <c r="B300" s="100"/>
      <c r="C300" s="102"/>
      <c r="D300" s="103"/>
      <c r="E300" s="102"/>
      <c r="F300" s="103"/>
      <c r="G300" s="103"/>
    </row>
    <row r="301" spans="1:7" s="90" customFormat="1" ht="15">
      <c r="A301" s="100"/>
      <c r="B301" s="100"/>
      <c r="C301" s="102"/>
      <c r="D301" s="103"/>
      <c r="E301" s="102"/>
      <c r="F301" s="103"/>
      <c r="G301" s="103"/>
    </row>
    <row r="302" spans="1:7" s="90" customFormat="1" ht="15">
      <c r="A302" s="100"/>
      <c r="B302" s="100"/>
      <c r="C302" s="102"/>
      <c r="D302" s="103"/>
      <c r="E302" s="102"/>
      <c r="F302" s="103"/>
      <c r="G302" s="103"/>
    </row>
    <row r="303" spans="1:7" s="90" customFormat="1" ht="15">
      <c r="A303" s="100"/>
      <c r="B303" s="100"/>
      <c r="C303" s="102"/>
      <c r="D303" s="103"/>
      <c r="E303" s="102"/>
      <c r="F303" s="103"/>
      <c r="G303" s="103"/>
    </row>
    <row r="304" spans="1:7" s="90" customFormat="1" ht="15">
      <c r="A304" s="100"/>
      <c r="B304" s="100"/>
      <c r="C304" s="102"/>
      <c r="D304" s="103"/>
      <c r="E304" s="102"/>
      <c r="F304" s="103"/>
      <c r="G304" s="103"/>
    </row>
    <row r="305" spans="1:7" s="90" customFormat="1" ht="15">
      <c r="A305" s="100"/>
      <c r="B305" s="100"/>
      <c r="C305" s="102"/>
      <c r="D305" s="103"/>
      <c r="E305" s="102"/>
      <c r="F305" s="103"/>
      <c r="G305" s="103"/>
    </row>
    <row r="306" spans="1:7" s="90" customFormat="1" ht="15">
      <c r="A306" s="100"/>
      <c r="B306" s="100"/>
      <c r="C306" s="102"/>
      <c r="D306" s="103"/>
      <c r="E306" s="102"/>
      <c r="F306" s="103"/>
      <c r="G306" s="103"/>
    </row>
    <row r="307" spans="1:7" s="90" customFormat="1" ht="15">
      <c r="A307" s="100"/>
      <c r="B307" s="100"/>
      <c r="C307" s="102"/>
      <c r="D307" s="103"/>
      <c r="E307" s="102"/>
      <c r="F307" s="103"/>
      <c r="G307" s="103"/>
    </row>
    <row r="308" spans="1:7" s="90" customFormat="1" ht="15">
      <c r="A308" s="100"/>
      <c r="B308" s="100"/>
      <c r="C308" s="102"/>
      <c r="D308" s="103"/>
      <c r="E308" s="102"/>
      <c r="F308" s="103"/>
      <c r="G308" s="103"/>
    </row>
    <row r="309" spans="1:7" s="90" customFormat="1" ht="15">
      <c r="A309" s="100"/>
      <c r="B309" s="100"/>
      <c r="C309" s="102"/>
      <c r="D309" s="103"/>
      <c r="E309" s="102"/>
      <c r="F309" s="103"/>
      <c r="G309" s="103"/>
    </row>
    <row r="310" spans="1:7" s="90" customFormat="1" ht="15">
      <c r="A310" s="100"/>
      <c r="B310" s="100"/>
      <c r="C310" s="102"/>
      <c r="D310" s="103"/>
      <c r="E310" s="102"/>
      <c r="F310" s="103"/>
      <c r="G310" s="103"/>
    </row>
    <row r="311" spans="1:7" s="90" customFormat="1" ht="15">
      <c r="A311" s="100"/>
      <c r="B311" s="100"/>
      <c r="C311" s="102"/>
      <c r="D311" s="103"/>
      <c r="E311" s="102"/>
      <c r="F311" s="103"/>
      <c r="G311" s="103"/>
    </row>
    <row r="312" spans="1:7" s="90" customFormat="1" ht="15">
      <c r="A312" s="100"/>
      <c r="B312" s="100"/>
      <c r="C312" s="102"/>
      <c r="D312" s="103"/>
      <c r="E312" s="102"/>
      <c r="F312" s="103"/>
      <c r="G312" s="103"/>
    </row>
    <row r="313" spans="1:7" s="90" customFormat="1" ht="15">
      <c r="A313" s="100"/>
      <c r="B313" s="100"/>
      <c r="C313" s="102"/>
      <c r="D313" s="103"/>
      <c r="E313" s="102"/>
      <c r="F313" s="103"/>
      <c r="G313" s="103"/>
    </row>
    <row r="314" spans="1:7" s="90" customFormat="1" ht="15">
      <c r="A314" s="100"/>
      <c r="B314" s="100"/>
      <c r="C314" s="102"/>
      <c r="D314" s="103"/>
      <c r="E314" s="102"/>
      <c r="F314" s="103"/>
      <c r="G314" s="103"/>
    </row>
    <row r="315" spans="1:7" s="90" customFormat="1" ht="15">
      <c r="A315" s="100"/>
      <c r="B315" s="100"/>
      <c r="C315" s="102"/>
      <c r="D315" s="103"/>
      <c r="E315" s="102"/>
      <c r="F315" s="103"/>
      <c r="G315" s="103"/>
    </row>
    <row r="316" spans="1:7" s="90" customFormat="1" ht="15">
      <c r="A316" s="100"/>
      <c r="B316" s="100"/>
      <c r="C316" s="102"/>
      <c r="D316" s="103"/>
      <c r="E316" s="102"/>
      <c r="F316" s="103"/>
      <c r="G316" s="103"/>
    </row>
    <row r="317" spans="1:7" s="90" customFormat="1" ht="15">
      <c r="A317" s="100"/>
      <c r="B317" s="100"/>
      <c r="C317" s="102"/>
      <c r="D317" s="103"/>
      <c r="E317" s="102"/>
      <c r="F317" s="103"/>
      <c r="G317" s="103"/>
    </row>
    <row r="318" spans="1:7" s="90" customFormat="1" ht="15">
      <c r="A318" s="100"/>
      <c r="B318" s="100"/>
      <c r="C318" s="102"/>
      <c r="D318" s="103"/>
      <c r="E318" s="102"/>
      <c r="F318" s="103"/>
      <c r="G318" s="103"/>
    </row>
    <row r="319" spans="1:7" s="90" customFormat="1" ht="15">
      <c r="A319" s="100"/>
      <c r="B319" s="100"/>
      <c r="C319" s="102"/>
      <c r="D319" s="103"/>
      <c r="E319" s="102"/>
      <c r="F319" s="103"/>
      <c r="G319" s="103"/>
    </row>
    <row r="320" spans="1:7" s="90" customFormat="1" ht="15">
      <c r="A320" s="100"/>
      <c r="B320" s="100"/>
      <c r="C320" s="102"/>
      <c r="D320" s="103"/>
      <c r="E320" s="102"/>
      <c r="F320" s="103"/>
      <c r="G320" s="103"/>
    </row>
    <row r="321" spans="1:7" s="90" customFormat="1" ht="15">
      <c r="A321" s="100"/>
      <c r="B321" s="100"/>
      <c r="C321" s="102"/>
      <c r="D321" s="103"/>
      <c r="E321" s="102"/>
      <c r="F321" s="103"/>
      <c r="G321" s="103"/>
    </row>
    <row r="322" spans="1:7" s="90" customFormat="1" ht="15">
      <c r="A322" s="100"/>
      <c r="B322" s="100"/>
      <c r="C322" s="102"/>
      <c r="D322" s="103"/>
      <c r="E322" s="102"/>
      <c r="F322" s="103"/>
      <c r="G322" s="103"/>
    </row>
    <row r="323" spans="1:7" s="90" customFormat="1" ht="15">
      <c r="A323" s="100"/>
      <c r="B323" s="100"/>
      <c r="C323" s="102"/>
      <c r="D323" s="103"/>
      <c r="E323" s="102"/>
      <c r="F323" s="103"/>
      <c r="G323" s="103"/>
    </row>
    <row r="324" spans="1:7" s="90" customFormat="1" ht="15">
      <c r="A324" s="100"/>
      <c r="B324" s="100"/>
      <c r="C324" s="102"/>
      <c r="D324" s="103"/>
      <c r="E324" s="102"/>
      <c r="F324" s="103"/>
      <c r="G324" s="103"/>
    </row>
    <row r="325" spans="1:7" s="90" customFormat="1" ht="15">
      <c r="A325" s="100"/>
      <c r="B325" s="100"/>
      <c r="C325" s="102"/>
      <c r="D325" s="103"/>
      <c r="E325" s="102"/>
      <c r="F325" s="103"/>
      <c r="G325" s="103"/>
    </row>
    <row r="326" spans="1:7" s="90" customFormat="1" ht="15">
      <c r="A326" s="100"/>
      <c r="B326" s="100"/>
      <c r="C326" s="102"/>
      <c r="D326" s="103"/>
      <c r="E326" s="102"/>
      <c r="F326" s="103"/>
      <c r="G326" s="103"/>
    </row>
    <row r="327" spans="1:7" s="90" customFormat="1" ht="15">
      <c r="A327" s="100"/>
      <c r="B327" s="100"/>
      <c r="C327" s="102"/>
      <c r="D327" s="103"/>
      <c r="E327" s="102"/>
      <c r="F327" s="103"/>
      <c r="G327" s="103"/>
    </row>
    <row r="328" spans="1:7" s="90" customFormat="1" ht="15">
      <c r="A328" s="100"/>
      <c r="B328" s="100"/>
      <c r="C328" s="102"/>
      <c r="D328" s="103"/>
      <c r="E328" s="102"/>
      <c r="F328" s="103"/>
      <c r="G328" s="103"/>
    </row>
    <row r="329" spans="1:7" s="90" customFormat="1" ht="15">
      <c r="A329" s="100"/>
      <c r="B329" s="100"/>
      <c r="C329" s="102"/>
      <c r="D329" s="103"/>
      <c r="E329" s="102"/>
      <c r="F329" s="103"/>
      <c r="G329" s="103"/>
    </row>
    <row r="330" spans="1:7" s="90" customFormat="1" ht="15">
      <c r="A330" s="100"/>
      <c r="B330" s="100"/>
      <c r="C330" s="102"/>
      <c r="D330" s="103"/>
      <c r="E330" s="102"/>
      <c r="F330" s="103"/>
      <c r="G330" s="103"/>
    </row>
    <row r="331" spans="1:7" s="90" customFormat="1" ht="15">
      <c r="A331" s="100"/>
      <c r="B331" s="100"/>
      <c r="C331" s="102"/>
      <c r="D331" s="103"/>
      <c r="E331" s="102"/>
      <c r="F331" s="103"/>
      <c r="G331" s="103"/>
    </row>
    <row r="332" spans="1:7" s="90" customFormat="1" ht="15">
      <c r="A332" s="100"/>
      <c r="B332" s="100"/>
      <c r="C332" s="102"/>
      <c r="D332" s="103"/>
      <c r="E332" s="102"/>
      <c r="F332" s="103"/>
      <c r="G332" s="103"/>
    </row>
    <row r="333" spans="1:7" s="90" customFormat="1" ht="15">
      <c r="A333" s="100"/>
      <c r="B333" s="100"/>
      <c r="C333" s="102"/>
      <c r="D333" s="103"/>
      <c r="E333" s="102"/>
      <c r="F333" s="103"/>
      <c r="G333" s="103"/>
    </row>
    <row r="334" spans="1:7" s="90" customFormat="1" ht="15">
      <c r="A334" s="100"/>
      <c r="B334" s="100"/>
      <c r="C334" s="102"/>
      <c r="D334" s="103"/>
      <c r="E334" s="102"/>
      <c r="F334" s="103"/>
      <c r="G334" s="103"/>
    </row>
    <row r="335" spans="1:7" s="90" customFormat="1" ht="15">
      <c r="A335" s="100"/>
      <c r="B335" s="100"/>
      <c r="C335" s="102"/>
      <c r="D335" s="103"/>
      <c r="E335" s="102"/>
      <c r="F335" s="103"/>
      <c r="G335" s="103"/>
    </row>
    <row r="336" spans="1:7" s="90" customFormat="1" ht="15">
      <c r="A336" s="100"/>
      <c r="B336" s="100"/>
      <c r="C336" s="102"/>
      <c r="D336" s="103"/>
      <c r="E336" s="102"/>
      <c r="F336" s="103"/>
      <c r="G336" s="103"/>
    </row>
    <row r="337" spans="1:7" s="90" customFormat="1" ht="15">
      <c r="A337" s="100"/>
      <c r="B337" s="100"/>
      <c r="C337" s="102"/>
      <c r="D337" s="103"/>
      <c r="E337" s="102"/>
      <c r="F337" s="103"/>
      <c r="G337" s="103"/>
    </row>
    <row r="338" spans="1:7" s="90" customFormat="1" ht="15">
      <c r="A338" s="100"/>
      <c r="B338" s="100"/>
      <c r="C338" s="102"/>
      <c r="D338" s="103"/>
      <c r="E338" s="102"/>
      <c r="F338" s="103"/>
      <c r="G338" s="103"/>
    </row>
    <row r="339" spans="1:7" s="90" customFormat="1" ht="15">
      <c r="A339" s="100"/>
      <c r="B339" s="100"/>
      <c r="C339" s="102"/>
      <c r="D339" s="103"/>
      <c r="E339" s="102"/>
      <c r="F339" s="103"/>
      <c r="G339" s="103"/>
    </row>
    <row r="340" spans="1:7" s="90" customFormat="1" ht="15">
      <c r="A340" s="100"/>
      <c r="B340" s="100"/>
      <c r="C340" s="102"/>
      <c r="D340" s="103"/>
      <c r="E340" s="102"/>
      <c r="F340" s="103"/>
      <c r="G340" s="103"/>
    </row>
    <row r="341" spans="1:7" s="90" customFormat="1" ht="15">
      <c r="A341" s="100"/>
      <c r="B341" s="100"/>
      <c r="C341" s="102"/>
      <c r="D341" s="103"/>
      <c r="E341" s="102"/>
      <c r="F341" s="103"/>
      <c r="G341" s="103"/>
    </row>
    <row r="342" spans="1:7" s="90" customFormat="1" ht="15">
      <c r="A342" s="100"/>
      <c r="B342" s="100"/>
      <c r="C342" s="102"/>
      <c r="D342" s="103"/>
      <c r="E342" s="102"/>
      <c r="F342" s="103"/>
      <c r="G342" s="103"/>
    </row>
    <row r="343" spans="1:7" s="90" customFormat="1" ht="15">
      <c r="A343" s="100"/>
      <c r="B343" s="100"/>
      <c r="C343" s="102"/>
      <c r="D343" s="103"/>
      <c r="E343" s="102"/>
      <c r="F343" s="103"/>
      <c r="G343" s="103"/>
    </row>
    <row r="344" spans="1:7" s="90" customFormat="1" ht="15">
      <c r="A344" s="100"/>
      <c r="B344" s="100"/>
      <c r="C344" s="102"/>
      <c r="D344" s="103"/>
      <c r="E344" s="102"/>
      <c r="F344" s="103"/>
      <c r="G344" s="103"/>
    </row>
    <row r="345" spans="1:7" s="90" customFormat="1" ht="15">
      <c r="A345" s="100"/>
      <c r="B345" s="100"/>
      <c r="C345" s="102"/>
      <c r="D345" s="103"/>
      <c r="E345" s="102"/>
      <c r="F345" s="103"/>
      <c r="G345" s="103"/>
    </row>
    <row r="346" spans="1:7" s="90" customFormat="1" ht="15">
      <c r="A346" s="100"/>
      <c r="B346" s="100"/>
      <c r="C346" s="102"/>
      <c r="D346" s="103"/>
      <c r="E346" s="102"/>
      <c r="F346" s="103"/>
      <c r="G346" s="103"/>
    </row>
    <row r="347" spans="1:7" s="90" customFormat="1" ht="15">
      <c r="A347" s="100"/>
      <c r="B347" s="100"/>
      <c r="C347" s="102"/>
      <c r="D347" s="103"/>
      <c r="E347" s="102"/>
      <c r="F347" s="103"/>
      <c r="G347" s="103"/>
    </row>
    <row r="348" spans="1:7" s="90" customFormat="1" ht="15">
      <c r="A348" s="100"/>
      <c r="B348" s="100"/>
      <c r="C348" s="102"/>
      <c r="D348" s="103"/>
      <c r="E348" s="102"/>
      <c r="F348" s="103"/>
      <c r="G348" s="103"/>
    </row>
    <row r="349" spans="1:7" s="90" customFormat="1" ht="15">
      <c r="A349" s="100"/>
      <c r="B349" s="100"/>
      <c r="C349" s="102"/>
      <c r="D349" s="103"/>
      <c r="E349" s="102"/>
      <c r="F349" s="103"/>
      <c r="G349" s="103"/>
    </row>
    <row r="350" spans="1:7" s="90" customFormat="1" ht="15">
      <c r="A350" s="100"/>
      <c r="B350" s="100"/>
      <c r="C350" s="102"/>
      <c r="D350" s="103"/>
      <c r="E350" s="102"/>
      <c r="F350" s="103"/>
      <c r="G350" s="103"/>
    </row>
    <row r="351" spans="1:7" s="90" customFormat="1" ht="15">
      <c r="A351" s="100"/>
      <c r="B351" s="100"/>
      <c r="C351" s="102"/>
      <c r="D351" s="103"/>
      <c r="E351" s="102"/>
      <c r="F351" s="103"/>
      <c r="G351" s="103"/>
    </row>
    <row r="352" spans="1:7" s="90" customFormat="1" ht="15">
      <c r="A352" s="100"/>
      <c r="B352" s="100"/>
      <c r="C352" s="102"/>
      <c r="D352" s="103"/>
      <c r="E352" s="102"/>
      <c r="F352" s="103"/>
      <c r="G352" s="103"/>
    </row>
    <row r="353" spans="1:7" s="90" customFormat="1" ht="15">
      <c r="A353" s="100"/>
      <c r="B353" s="100"/>
      <c r="C353" s="102"/>
      <c r="D353" s="103"/>
      <c r="E353" s="102"/>
      <c r="F353" s="103"/>
      <c r="G353" s="103"/>
    </row>
    <row r="354" spans="1:7" s="90" customFormat="1" ht="15">
      <c r="A354" s="100"/>
      <c r="B354" s="100"/>
      <c r="C354" s="102"/>
      <c r="D354" s="103"/>
      <c r="E354" s="102"/>
      <c r="F354" s="103"/>
      <c r="G354" s="103"/>
    </row>
    <row r="355" spans="1:7" s="90" customFormat="1" ht="15">
      <c r="A355" s="100"/>
      <c r="B355" s="100"/>
      <c r="C355" s="102"/>
      <c r="D355" s="103"/>
      <c r="E355" s="102"/>
      <c r="F355" s="103"/>
      <c r="G355" s="103"/>
    </row>
    <row r="356" spans="1:7" s="90" customFormat="1" ht="15">
      <c r="A356" s="100"/>
      <c r="B356" s="100"/>
      <c r="C356" s="102"/>
      <c r="D356" s="103"/>
      <c r="E356" s="102"/>
      <c r="F356" s="103"/>
      <c r="G356" s="103"/>
    </row>
    <row r="357" spans="1:7" s="90" customFormat="1" ht="15">
      <c r="A357" s="100"/>
      <c r="B357" s="100"/>
      <c r="C357" s="102"/>
      <c r="D357" s="103"/>
      <c r="E357" s="102"/>
      <c r="F357" s="103"/>
      <c r="G357" s="103"/>
    </row>
    <row r="358" spans="1:7" s="90" customFormat="1" ht="15">
      <c r="A358" s="100"/>
      <c r="B358" s="100"/>
      <c r="C358" s="102"/>
      <c r="D358" s="103"/>
      <c r="E358" s="102"/>
      <c r="F358" s="103"/>
      <c r="G358" s="103"/>
    </row>
    <row r="359" spans="1:7" s="90" customFormat="1" ht="15">
      <c r="A359" s="100"/>
      <c r="B359" s="100"/>
      <c r="C359" s="102"/>
      <c r="D359" s="103"/>
      <c r="E359" s="102"/>
      <c r="F359" s="103"/>
      <c r="G359" s="103"/>
    </row>
    <row r="360" spans="1:7" s="90" customFormat="1" ht="15">
      <c r="A360" s="100"/>
      <c r="B360" s="100"/>
      <c r="C360" s="102"/>
      <c r="D360" s="103"/>
      <c r="E360" s="102"/>
      <c r="F360" s="103"/>
      <c r="G360" s="103"/>
    </row>
    <row r="361" spans="1:7" s="90" customFormat="1" ht="15">
      <c r="A361" s="100"/>
      <c r="B361" s="100"/>
      <c r="C361" s="102"/>
      <c r="D361" s="103"/>
      <c r="E361" s="102"/>
      <c r="F361" s="103"/>
      <c r="G361" s="103"/>
    </row>
    <row r="362" spans="1:7" s="90" customFormat="1" ht="15">
      <c r="A362" s="100"/>
      <c r="B362" s="100"/>
      <c r="C362" s="102"/>
      <c r="D362" s="103"/>
      <c r="E362" s="102"/>
      <c r="F362" s="103"/>
      <c r="G362" s="103"/>
    </row>
    <row r="363" spans="1:7" s="90" customFormat="1" ht="15">
      <c r="A363" s="100"/>
      <c r="B363" s="100"/>
      <c r="C363" s="102"/>
      <c r="D363" s="103"/>
      <c r="E363" s="102"/>
      <c r="F363" s="103"/>
      <c r="G363" s="103"/>
    </row>
    <row r="364" spans="1:7" s="90" customFormat="1" ht="15">
      <c r="A364" s="100"/>
      <c r="B364" s="100"/>
      <c r="C364" s="102"/>
      <c r="D364" s="103"/>
      <c r="E364" s="102"/>
      <c r="F364" s="103"/>
      <c r="G364" s="103"/>
    </row>
    <row r="365" spans="1:7" s="90" customFormat="1" ht="15">
      <c r="A365" s="100"/>
      <c r="B365" s="100"/>
      <c r="C365" s="102"/>
      <c r="D365" s="103"/>
      <c r="E365" s="102"/>
      <c r="F365" s="103"/>
      <c r="G365" s="103"/>
    </row>
    <row r="366" spans="1:7" s="90" customFormat="1" ht="15">
      <c r="A366" s="100"/>
      <c r="B366" s="100"/>
      <c r="C366" s="102"/>
      <c r="D366" s="103"/>
      <c r="E366" s="102"/>
      <c r="F366" s="103"/>
      <c r="G366" s="103"/>
    </row>
    <row r="367" spans="1:7" s="90" customFormat="1" ht="15">
      <c r="A367" s="100"/>
      <c r="B367" s="100"/>
      <c r="C367" s="102"/>
      <c r="D367" s="103"/>
      <c r="E367" s="102"/>
      <c r="F367" s="103"/>
      <c r="G367" s="103"/>
    </row>
    <row r="368" spans="1:7" s="90" customFormat="1" ht="15">
      <c r="A368" s="100"/>
      <c r="B368" s="100"/>
      <c r="C368" s="102"/>
      <c r="D368" s="103"/>
      <c r="E368" s="102"/>
      <c r="F368" s="103"/>
      <c r="G368" s="103"/>
    </row>
    <row r="369" spans="1:7" s="90" customFormat="1" ht="15">
      <c r="A369" s="100"/>
      <c r="B369" s="100"/>
      <c r="C369" s="102"/>
      <c r="D369" s="103"/>
      <c r="E369" s="102"/>
      <c r="F369" s="103"/>
      <c r="G369" s="103"/>
    </row>
    <row r="370" spans="1:7" s="90" customFormat="1" ht="15">
      <c r="A370" s="100"/>
      <c r="B370" s="100"/>
      <c r="C370" s="102"/>
      <c r="D370" s="103"/>
      <c r="E370" s="102"/>
      <c r="F370" s="103"/>
      <c r="G370" s="103"/>
    </row>
    <row r="371" spans="1:7" s="90" customFormat="1" ht="15">
      <c r="A371" s="100"/>
      <c r="B371" s="100"/>
      <c r="C371" s="102"/>
      <c r="D371" s="103"/>
      <c r="E371" s="102"/>
      <c r="F371" s="103"/>
      <c r="G371" s="103"/>
    </row>
    <row r="372" spans="1:7" s="90" customFormat="1" ht="15">
      <c r="A372" s="100"/>
      <c r="B372" s="100"/>
      <c r="C372" s="102"/>
      <c r="D372" s="103"/>
      <c r="E372" s="102"/>
      <c r="F372" s="103"/>
      <c r="G372" s="103"/>
    </row>
    <row r="373" spans="1:7" s="90" customFormat="1" ht="15">
      <c r="A373" s="100"/>
      <c r="B373" s="100"/>
      <c r="C373" s="102"/>
      <c r="D373" s="103"/>
      <c r="E373" s="102"/>
      <c r="F373" s="103"/>
      <c r="G373" s="103"/>
    </row>
    <row r="374" spans="1:7" s="90" customFormat="1" ht="15">
      <c r="A374" s="100"/>
      <c r="B374" s="100"/>
      <c r="C374" s="102"/>
      <c r="D374" s="103"/>
      <c r="E374" s="102"/>
      <c r="F374" s="103"/>
      <c r="G374" s="103"/>
    </row>
    <row r="375" spans="1:7" s="90" customFormat="1" ht="15">
      <c r="A375" s="100"/>
      <c r="B375" s="100"/>
      <c r="C375" s="102"/>
      <c r="D375" s="103"/>
      <c r="E375" s="102"/>
      <c r="F375" s="103"/>
      <c r="G375" s="103"/>
    </row>
    <row r="376" spans="1:7" s="90" customFormat="1" ht="15">
      <c r="A376" s="100"/>
      <c r="B376" s="100"/>
      <c r="C376" s="102"/>
      <c r="D376" s="103"/>
      <c r="E376" s="102"/>
      <c r="F376" s="103"/>
      <c r="G376" s="103"/>
    </row>
    <row r="377" spans="1:7" s="90" customFormat="1" ht="15">
      <c r="A377" s="100"/>
      <c r="B377" s="100"/>
      <c r="C377" s="102"/>
      <c r="D377" s="103"/>
      <c r="E377" s="102"/>
      <c r="F377" s="103"/>
      <c r="G377" s="103"/>
    </row>
    <row r="378" spans="1:7" s="90" customFormat="1" ht="15">
      <c r="A378" s="100"/>
      <c r="B378" s="100"/>
      <c r="C378" s="102"/>
      <c r="D378" s="103"/>
      <c r="E378" s="102"/>
      <c r="F378" s="103"/>
      <c r="G378" s="103"/>
    </row>
    <row r="379" spans="1:7" s="90" customFormat="1" ht="15">
      <c r="A379" s="100"/>
      <c r="B379" s="100"/>
      <c r="C379" s="102"/>
      <c r="D379" s="103"/>
      <c r="E379" s="102"/>
      <c r="F379" s="103"/>
      <c r="G379" s="103"/>
    </row>
    <row r="380" spans="1:7" s="90" customFormat="1" ht="15">
      <c r="A380" s="100"/>
      <c r="B380" s="100"/>
      <c r="C380" s="102"/>
      <c r="D380" s="103"/>
      <c r="E380" s="102"/>
      <c r="F380" s="103"/>
      <c r="G380" s="103"/>
    </row>
    <row r="381" spans="1:7" s="90" customFormat="1" ht="15">
      <c r="A381" s="100"/>
      <c r="B381" s="100"/>
      <c r="C381" s="102"/>
      <c r="D381" s="103"/>
      <c r="E381" s="102"/>
      <c r="F381" s="103"/>
      <c r="G381" s="103"/>
    </row>
    <row r="382" spans="1:7" s="90" customFormat="1" ht="15">
      <c r="A382" s="100"/>
      <c r="B382" s="100"/>
      <c r="C382" s="102"/>
      <c r="D382" s="103"/>
      <c r="E382" s="102"/>
      <c r="F382" s="103"/>
      <c r="G382" s="103"/>
    </row>
    <row r="383" spans="1:7" s="90" customFormat="1" ht="15">
      <c r="A383" s="100"/>
      <c r="B383" s="100"/>
      <c r="C383" s="102"/>
      <c r="D383" s="103"/>
      <c r="E383" s="102"/>
      <c r="F383" s="103"/>
      <c r="G383" s="103"/>
    </row>
    <row r="384" spans="1:7" s="90" customFormat="1" ht="15">
      <c r="A384" s="100"/>
      <c r="B384" s="100"/>
      <c r="C384" s="102"/>
      <c r="D384" s="103"/>
      <c r="E384" s="102"/>
      <c r="F384" s="103"/>
      <c r="G384" s="103"/>
    </row>
    <row r="385" spans="1:7" s="90" customFormat="1" ht="15">
      <c r="A385" s="100"/>
      <c r="B385" s="100"/>
      <c r="C385" s="102"/>
      <c r="D385" s="103"/>
      <c r="E385" s="102"/>
      <c r="F385" s="103"/>
      <c r="G385" s="103"/>
    </row>
    <row r="386" spans="1:7" s="90" customFormat="1" ht="15">
      <c r="A386" s="100"/>
      <c r="B386" s="100"/>
      <c r="C386" s="102"/>
      <c r="D386" s="103"/>
      <c r="E386" s="102"/>
      <c r="F386" s="103"/>
      <c r="G386" s="103"/>
    </row>
    <row r="387" spans="1:7" s="90" customFormat="1" ht="15">
      <c r="A387" s="100"/>
      <c r="B387" s="100"/>
      <c r="C387" s="102"/>
      <c r="D387" s="103"/>
      <c r="E387" s="102"/>
      <c r="F387" s="103"/>
      <c r="G387" s="103"/>
    </row>
    <row r="388" spans="1:7" s="90" customFormat="1" ht="15">
      <c r="A388" s="100"/>
      <c r="B388" s="100"/>
      <c r="C388" s="102"/>
      <c r="D388" s="103"/>
      <c r="E388" s="102"/>
      <c r="F388" s="103"/>
      <c r="G388" s="103"/>
    </row>
    <row r="389" spans="1:7" s="90" customFormat="1" ht="15">
      <c r="A389" s="100"/>
      <c r="B389" s="100"/>
      <c r="C389" s="102"/>
      <c r="D389" s="103"/>
      <c r="E389" s="102"/>
      <c r="F389" s="103"/>
      <c r="G389" s="103"/>
    </row>
    <row r="390" spans="1:7" s="90" customFormat="1" ht="15">
      <c r="A390" s="100"/>
      <c r="B390" s="100"/>
      <c r="C390" s="102"/>
      <c r="D390" s="103"/>
      <c r="E390" s="102"/>
      <c r="F390" s="103"/>
      <c r="G390" s="103"/>
    </row>
    <row r="391" spans="1:7" s="90" customFormat="1" ht="15">
      <c r="A391" s="100"/>
      <c r="B391" s="100"/>
      <c r="C391" s="102"/>
      <c r="D391" s="103"/>
      <c r="E391" s="102"/>
      <c r="F391" s="103"/>
      <c r="G391" s="103"/>
    </row>
    <row r="392" spans="1:7" s="90" customFormat="1" ht="15">
      <c r="A392" s="100"/>
      <c r="B392" s="100"/>
      <c r="C392" s="102"/>
      <c r="D392" s="103"/>
      <c r="E392" s="102"/>
      <c r="F392" s="103"/>
      <c r="G392" s="103"/>
    </row>
    <row r="393" spans="1:7" s="90" customFormat="1" ht="15">
      <c r="A393" s="100"/>
      <c r="B393" s="100"/>
      <c r="C393" s="102"/>
      <c r="D393" s="103"/>
      <c r="E393" s="102"/>
      <c r="F393" s="103"/>
      <c r="G393" s="103"/>
    </row>
    <row r="394" spans="1:7" s="90" customFormat="1" ht="15">
      <c r="A394" s="100"/>
      <c r="B394" s="100"/>
      <c r="C394" s="102"/>
      <c r="D394" s="103"/>
      <c r="E394" s="102"/>
      <c r="F394" s="103"/>
      <c r="G394" s="103"/>
    </row>
    <row r="395" spans="1:7" s="90" customFormat="1" ht="15">
      <c r="A395" s="100"/>
      <c r="B395" s="100"/>
      <c r="C395" s="102"/>
      <c r="D395" s="103"/>
      <c r="E395" s="102"/>
      <c r="F395" s="103"/>
      <c r="G395" s="103"/>
    </row>
    <row r="396" spans="1:7" s="90" customFormat="1" ht="15">
      <c r="A396" s="100"/>
      <c r="B396" s="100"/>
      <c r="C396" s="102"/>
      <c r="D396" s="103"/>
      <c r="E396" s="102"/>
      <c r="F396" s="103"/>
      <c r="G396" s="103"/>
    </row>
    <row r="397" spans="1:7" s="90" customFormat="1" ht="15">
      <c r="A397" s="100"/>
      <c r="B397" s="100"/>
      <c r="C397" s="102"/>
      <c r="D397" s="103"/>
      <c r="E397" s="102"/>
      <c r="F397" s="103"/>
      <c r="G397" s="103"/>
    </row>
    <row r="398" spans="1:7" s="90" customFormat="1" ht="15">
      <c r="A398" s="100"/>
      <c r="B398" s="100"/>
      <c r="C398" s="102"/>
      <c r="D398" s="103"/>
      <c r="E398" s="102"/>
      <c r="F398" s="103"/>
      <c r="G398" s="103"/>
    </row>
    <row r="399" spans="1:7" s="90" customFormat="1" ht="15">
      <c r="A399" s="100"/>
      <c r="B399" s="100"/>
      <c r="C399" s="102"/>
      <c r="D399" s="103"/>
      <c r="E399" s="102"/>
      <c r="F399" s="103"/>
      <c r="G399" s="103"/>
    </row>
    <row r="400" spans="1:7" s="90" customFormat="1" ht="15">
      <c r="A400" s="100"/>
      <c r="B400" s="100"/>
      <c r="C400" s="102"/>
      <c r="D400" s="103"/>
      <c r="E400" s="102"/>
      <c r="F400" s="103"/>
      <c r="G400" s="103"/>
    </row>
    <row r="401" spans="1:7" s="90" customFormat="1" ht="15">
      <c r="A401" s="100"/>
      <c r="B401" s="100"/>
      <c r="C401" s="102"/>
      <c r="D401" s="103"/>
      <c r="E401" s="102"/>
      <c r="F401" s="103"/>
      <c r="G401" s="103"/>
    </row>
    <row r="402" spans="1:7" s="90" customFormat="1" ht="15">
      <c r="A402" s="100"/>
      <c r="B402" s="100"/>
      <c r="C402" s="102"/>
      <c r="D402" s="103"/>
      <c r="E402" s="102"/>
      <c r="F402" s="103"/>
      <c r="G402" s="103"/>
    </row>
    <row r="403" spans="1:7" s="90" customFormat="1" ht="15">
      <c r="A403" s="100"/>
      <c r="B403" s="100"/>
      <c r="C403" s="102"/>
      <c r="D403" s="103"/>
      <c r="E403" s="102"/>
      <c r="F403" s="103"/>
      <c r="G403" s="103"/>
    </row>
    <row r="404" spans="1:7" s="90" customFormat="1" ht="15">
      <c r="A404" s="100"/>
      <c r="B404" s="100"/>
      <c r="C404" s="102"/>
      <c r="D404" s="103"/>
      <c r="E404" s="102"/>
      <c r="F404" s="103"/>
      <c r="G404" s="103"/>
    </row>
    <row r="405" spans="1:7" s="90" customFormat="1" ht="15">
      <c r="A405" s="100"/>
      <c r="B405" s="100"/>
      <c r="C405" s="102"/>
      <c r="D405" s="103"/>
      <c r="E405" s="102"/>
      <c r="F405" s="103"/>
      <c r="G405" s="103"/>
    </row>
    <row r="406" spans="1:7" s="90" customFormat="1" ht="15">
      <c r="A406" s="100"/>
      <c r="B406" s="100"/>
      <c r="C406" s="102"/>
      <c r="D406" s="103"/>
      <c r="E406" s="102"/>
      <c r="F406" s="103"/>
      <c r="G406" s="103"/>
    </row>
    <row r="407" spans="1:7" s="90" customFormat="1" ht="15">
      <c r="A407" s="100"/>
      <c r="B407" s="100"/>
      <c r="C407" s="102"/>
      <c r="D407" s="103"/>
      <c r="E407" s="102"/>
      <c r="F407" s="103"/>
      <c r="G407" s="103"/>
    </row>
    <row r="408" spans="1:7" s="90" customFormat="1" ht="15">
      <c r="A408" s="100"/>
      <c r="B408" s="100"/>
      <c r="C408" s="102"/>
      <c r="D408" s="103"/>
      <c r="E408" s="102"/>
      <c r="F408" s="103"/>
      <c r="G408" s="103"/>
    </row>
    <row r="409" spans="1:7" s="90" customFormat="1" ht="15">
      <c r="A409" s="100"/>
      <c r="B409" s="100"/>
      <c r="C409" s="102"/>
      <c r="D409" s="103"/>
      <c r="E409" s="102"/>
      <c r="F409" s="103"/>
      <c r="G409" s="103"/>
    </row>
    <row r="410" spans="1:7" s="90" customFormat="1" ht="15">
      <c r="A410" s="100"/>
      <c r="B410" s="100"/>
      <c r="C410" s="102"/>
      <c r="D410" s="103"/>
      <c r="E410" s="102"/>
      <c r="F410" s="103"/>
      <c r="G410" s="103"/>
    </row>
    <row r="411" spans="1:7" s="90" customFormat="1" ht="15">
      <c r="A411" s="100"/>
      <c r="B411" s="100"/>
      <c r="C411" s="102"/>
      <c r="D411" s="103"/>
      <c r="E411" s="102"/>
      <c r="F411" s="103"/>
      <c r="G411" s="103"/>
    </row>
    <row r="412" spans="1:7" s="90" customFormat="1" ht="15">
      <c r="A412" s="100"/>
      <c r="B412" s="100"/>
      <c r="C412" s="102"/>
      <c r="D412" s="103"/>
      <c r="E412" s="102"/>
      <c r="F412" s="103"/>
      <c r="G412" s="103"/>
    </row>
    <row r="413" spans="1:7" s="90" customFormat="1" ht="15">
      <c r="A413" s="100"/>
      <c r="B413" s="100"/>
      <c r="C413" s="102"/>
      <c r="D413" s="103"/>
      <c r="E413" s="102"/>
      <c r="F413" s="103"/>
      <c r="G413" s="103"/>
    </row>
    <row r="414" spans="1:7" s="90" customFormat="1" ht="15">
      <c r="A414" s="100"/>
      <c r="B414" s="100"/>
      <c r="C414" s="102"/>
      <c r="D414" s="103"/>
      <c r="E414" s="102"/>
      <c r="F414" s="103"/>
      <c r="G414" s="103"/>
    </row>
    <row r="415" spans="1:7" s="90" customFormat="1" ht="15">
      <c r="A415" s="100"/>
      <c r="B415" s="100"/>
      <c r="C415" s="102"/>
      <c r="D415" s="103"/>
      <c r="E415" s="102"/>
      <c r="F415" s="103"/>
      <c r="G415" s="103"/>
    </row>
    <row r="416" spans="1:7" s="90" customFormat="1" ht="15">
      <c r="A416" s="100"/>
      <c r="B416" s="100"/>
      <c r="C416" s="102"/>
      <c r="D416" s="103"/>
      <c r="E416" s="102"/>
      <c r="F416" s="103"/>
      <c r="G416" s="103"/>
    </row>
    <row r="417" spans="1:7" s="90" customFormat="1" ht="15">
      <c r="A417" s="100"/>
      <c r="B417" s="100"/>
      <c r="C417" s="102"/>
      <c r="D417" s="103"/>
      <c r="E417" s="102"/>
      <c r="F417" s="103"/>
      <c r="G417" s="103"/>
    </row>
    <row r="418" spans="1:7" s="90" customFormat="1" ht="15">
      <c r="A418" s="100"/>
      <c r="B418" s="100"/>
      <c r="C418" s="102"/>
      <c r="D418" s="103"/>
      <c r="E418" s="102"/>
      <c r="F418" s="103"/>
      <c r="G418" s="103"/>
    </row>
    <row r="419" spans="1:7" s="90" customFormat="1" ht="15">
      <c r="A419" s="100"/>
      <c r="B419" s="100"/>
      <c r="C419" s="102"/>
      <c r="D419" s="103"/>
      <c r="E419" s="102"/>
      <c r="F419" s="103"/>
      <c r="G419" s="103"/>
    </row>
    <row r="420" spans="1:7" s="90" customFormat="1" ht="15">
      <c r="A420" s="100"/>
      <c r="B420" s="100"/>
      <c r="C420" s="102"/>
      <c r="D420" s="103"/>
      <c r="E420" s="102"/>
      <c r="F420" s="103"/>
      <c r="G420" s="103"/>
    </row>
    <row r="421" spans="1:7" s="90" customFormat="1" ht="15">
      <c r="A421" s="100"/>
      <c r="B421" s="100"/>
      <c r="C421" s="102"/>
      <c r="D421" s="103"/>
      <c r="E421" s="102"/>
      <c r="F421" s="103"/>
      <c r="G421" s="103"/>
    </row>
    <row r="422" spans="1:7" s="90" customFormat="1" ht="15">
      <c r="A422" s="100"/>
      <c r="B422" s="100"/>
      <c r="C422" s="102"/>
      <c r="D422" s="103"/>
      <c r="E422" s="102"/>
      <c r="F422" s="103"/>
      <c r="G422" s="103"/>
    </row>
    <row r="423" spans="1:7" s="90" customFormat="1" ht="15">
      <c r="A423" s="100"/>
      <c r="B423" s="100"/>
      <c r="C423" s="102"/>
      <c r="D423" s="103"/>
      <c r="E423" s="102"/>
      <c r="F423" s="103"/>
      <c r="G423" s="103"/>
    </row>
    <row r="424" spans="1:7" s="90" customFormat="1" ht="15">
      <c r="A424" s="100"/>
      <c r="B424" s="100"/>
      <c r="C424" s="102"/>
      <c r="D424" s="103"/>
      <c r="E424" s="102"/>
      <c r="F424" s="103"/>
      <c r="G424" s="103"/>
    </row>
    <row r="425" spans="1:7" s="90" customFormat="1" ht="15">
      <c r="A425" s="100"/>
      <c r="B425" s="100"/>
      <c r="C425" s="102"/>
      <c r="D425" s="103"/>
      <c r="E425" s="102"/>
      <c r="F425" s="103"/>
      <c r="G425" s="103"/>
    </row>
    <row r="426" spans="1:7" s="90" customFormat="1" ht="15">
      <c r="A426" s="100"/>
      <c r="B426" s="100"/>
      <c r="C426" s="102"/>
      <c r="D426" s="103"/>
      <c r="E426" s="102"/>
      <c r="F426" s="103"/>
      <c r="G426" s="103"/>
    </row>
    <row r="427" spans="1:7" s="90" customFormat="1" ht="15">
      <c r="A427" s="100"/>
      <c r="B427" s="100"/>
      <c r="C427" s="102"/>
      <c r="D427" s="103"/>
      <c r="E427" s="102"/>
      <c r="F427" s="103"/>
      <c r="G427" s="103"/>
    </row>
    <row r="428" spans="1:7" s="90" customFormat="1" ht="15">
      <c r="A428" s="100"/>
      <c r="B428" s="100"/>
      <c r="C428" s="102"/>
      <c r="D428" s="103"/>
      <c r="E428" s="102"/>
      <c r="F428" s="103"/>
      <c r="G428" s="103"/>
    </row>
    <row r="429" spans="1:7" s="90" customFormat="1" ht="15">
      <c r="A429" s="100"/>
      <c r="B429" s="100"/>
      <c r="C429" s="102"/>
      <c r="D429" s="103"/>
      <c r="E429" s="102"/>
      <c r="F429" s="103"/>
      <c r="G429" s="103"/>
    </row>
    <row r="430" spans="1:7" s="90" customFormat="1" ht="15">
      <c r="A430" s="100"/>
      <c r="B430" s="100"/>
      <c r="C430" s="102"/>
      <c r="D430" s="103"/>
      <c r="E430" s="102"/>
      <c r="F430" s="103"/>
      <c r="G430" s="103"/>
    </row>
    <row r="431" spans="1:7" s="90" customFormat="1" ht="15">
      <c r="A431" s="100"/>
      <c r="B431" s="100"/>
      <c r="C431" s="102"/>
      <c r="D431" s="103"/>
      <c r="E431" s="102"/>
      <c r="F431" s="103"/>
      <c r="G431" s="103"/>
    </row>
    <row r="432" spans="1:7" s="90" customFormat="1" ht="15">
      <c r="A432" s="100"/>
      <c r="B432" s="100"/>
      <c r="C432" s="102"/>
      <c r="D432" s="103"/>
      <c r="E432" s="102"/>
      <c r="F432" s="103"/>
      <c r="G432" s="103"/>
    </row>
    <row r="433" spans="1:7" s="90" customFormat="1" ht="15">
      <c r="A433" s="100"/>
      <c r="B433" s="100"/>
      <c r="C433" s="102"/>
      <c r="D433" s="103"/>
      <c r="E433" s="102"/>
      <c r="F433" s="103"/>
      <c r="G433" s="103"/>
    </row>
    <row r="434" spans="1:7" s="90" customFormat="1" ht="15">
      <c r="A434" s="100"/>
      <c r="B434" s="100"/>
      <c r="C434" s="102"/>
      <c r="D434" s="103"/>
      <c r="E434" s="102"/>
      <c r="F434" s="103"/>
      <c r="G434" s="103"/>
    </row>
    <row r="435" spans="1:7" s="90" customFormat="1" ht="15">
      <c r="A435" s="100"/>
      <c r="B435" s="100"/>
      <c r="C435" s="102"/>
      <c r="D435" s="103"/>
      <c r="E435" s="102"/>
      <c r="F435" s="103"/>
      <c r="G435" s="103"/>
    </row>
    <row r="436" spans="1:7" s="90" customFormat="1" ht="15">
      <c r="A436" s="100"/>
      <c r="B436" s="100"/>
      <c r="C436" s="102"/>
      <c r="D436" s="103"/>
      <c r="E436" s="102"/>
      <c r="F436" s="103"/>
      <c r="G436" s="103"/>
    </row>
    <row r="437" spans="1:7" s="90" customFormat="1" ht="15">
      <c r="A437" s="100"/>
      <c r="B437" s="100"/>
      <c r="C437" s="102"/>
      <c r="D437" s="103"/>
      <c r="E437" s="102"/>
      <c r="F437" s="103"/>
      <c r="G437" s="103"/>
    </row>
    <row r="438" spans="1:7" s="90" customFormat="1" ht="15">
      <c r="A438" s="100"/>
      <c r="B438" s="100"/>
      <c r="C438" s="102"/>
      <c r="D438" s="103"/>
      <c r="E438" s="102"/>
      <c r="F438" s="103"/>
      <c r="G438" s="103"/>
    </row>
    <row r="439" spans="1:7" s="90" customFormat="1" ht="15">
      <c r="A439" s="100"/>
      <c r="B439" s="100"/>
      <c r="C439" s="102"/>
      <c r="D439" s="103"/>
      <c r="E439" s="102"/>
      <c r="F439" s="103"/>
      <c r="G439" s="103"/>
    </row>
    <row r="440" spans="1:7" s="90" customFormat="1" ht="15">
      <c r="A440" s="100"/>
      <c r="B440" s="100"/>
      <c r="C440" s="102"/>
      <c r="D440" s="103"/>
      <c r="E440" s="102"/>
      <c r="F440" s="103"/>
      <c r="G440" s="103"/>
    </row>
    <row r="441" spans="1:7" s="90" customFormat="1" ht="15">
      <c r="A441" s="100"/>
      <c r="B441" s="100"/>
      <c r="C441" s="102"/>
      <c r="D441" s="103"/>
      <c r="E441" s="102"/>
      <c r="F441" s="103"/>
      <c r="G441" s="103"/>
    </row>
    <row r="442" spans="1:7" s="90" customFormat="1" ht="15">
      <c r="A442" s="100"/>
      <c r="B442" s="100"/>
      <c r="C442" s="102"/>
      <c r="D442" s="103"/>
      <c r="E442" s="102"/>
      <c r="F442" s="103"/>
      <c r="G442" s="103"/>
    </row>
    <row r="443" spans="1:7" s="90" customFormat="1" ht="15">
      <c r="A443" s="100"/>
      <c r="B443" s="100"/>
      <c r="C443" s="102"/>
      <c r="D443" s="103"/>
      <c r="E443" s="102"/>
      <c r="F443" s="103"/>
      <c r="G443" s="103"/>
    </row>
    <row r="444" spans="1:7" s="90" customFormat="1" ht="15">
      <c r="A444" s="100"/>
      <c r="B444" s="100"/>
      <c r="C444" s="102"/>
      <c r="D444" s="103"/>
      <c r="E444" s="102"/>
      <c r="F444" s="103"/>
      <c r="G444" s="103"/>
    </row>
    <row r="445" spans="1:7" s="90" customFormat="1" ht="15">
      <c r="A445" s="100"/>
      <c r="B445" s="100"/>
      <c r="C445" s="102"/>
      <c r="D445" s="103"/>
      <c r="E445" s="102"/>
      <c r="F445" s="103"/>
      <c r="G445" s="103"/>
    </row>
    <row r="446" spans="1:7" s="90" customFormat="1" ht="15">
      <c r="A446" s="100"/>
      <c r="B446" s="100"/>
      <c r="C446" s="102"/>
      <c r="D446" s="103"/>
      <c r="E446" s="102"/>
      <c r="F446" s="103"/>
      <c r="G446" s="103"/>
    </row>
    <row r="447" spans="1:7" s="90" customFormat="1" ht="15">
      <c r="A447" s="100"/>
      <c r="B447" s="100"/>
      <c r="C447" s="102"/>
      <c r="D447" s="103"/>
      <c r="E447" s="102"/>
      <c r="F447" s="103"/>
      <c r="G447" s="103"/>
    </row>
    <row r="448" spans="1:7" s="90" customFormat="1" ht="15">
      <c r="A448" s="100"/>
      <c r="B448" s="100"/>
      <c r="C448" s="102"/>
      <c r="D448" s="103"/>
      <c r="E448" s="102"/>
      <c r="F448" s="103"/>
      <c r="G448" s="103"/>
    </row>
    <row r="449" spans="1:7" s="90" customFormat="1" ht="15">
      <c r="A449" s="100"/>
      <c r="B449" s="100"/>
      <c r="C449" s="102"/>
      <c r="D449" s="103"/>
      <c r="E449" s="102"/>
      <c r="F449" s="103"/>
      <c r="G449" s="103"/>
    </row>
    <row r="450" spans="1:7" s="90" customFormat="1" ht="15">
      <c r="A450" s="100"/>
      <c r="B450" s="100"/>
      <c r="C450" s="102"/>
      <c r="D450" s="103"/>
      <c r="E450" s="102"/>
      <c r="F450" s="103"/>
      <c r="G450" s="103"/>
    </row>
    <row r="451" spans="1:7" s="90" customFormat="1" ht="15">
      <c r="A451" s="100"/>
      <c r="B451" s="100"/>
      <c r="C451" s="102"/>
      <c r="D451" s="103"/>
      <c r="E451" s="102"/>
      <c r="F451" s="103"/>
      <c r="G451" s="103"/>
    </row>
    <row r="452" spans="1:2" ht="15">
      <c r="A452" s="100"/>
      <c r="B452" s="100"/>
    </row>
    <row r="453" spans="1:2" ht="15">
      <c r="A453" s="100"/>
      <c r="B453" s="100"/>
    </row>
    <row r="454" spans="1:2" ht="15">
      <c r="A454" s="100"/>
      <c r="B454" s="100"/>
    </row>
    <row r="455" spans="1:2" ht="15">
      <c r="A455" s="100"/>
      <c r="B455" s="100"/>
    </row>
    <row r="456" spans="1:2" ht="15">
      <c r="A456" s="100"/>
      <c r="B456" s="100"/>
    </row>
    <row r="457" spans="1:2" ht="15">
      <c r="A457" s="100"/>
      <c r="B457" s="100"/>
    </row>
    <row r="458" spans="1:2" ht="15">
      <c r="A458" s="100"/>
      <c r="B458" s="100"/>
    </row>
    <row r="459" spans="1:2" ht="15">
      <c r="A459" s="100"/>
      <c r="B459" s="100"/>
    </row>
    <row r="460" spans="1:2" ht="15">
      <c r="A460" s="100"/>
      <c r="B460" s="100"/>
    </row>
    <row r="461" spans="1:2" ht="15">
      <c r="A461" s="100"/>
      <c r="B461" s="100"/>
    </row>
    <row r="462" spans="1:7" ht="15">
      <c r="A462" s="100"/>
      <c r="B462" s="100"/>
      <c r="C462" s="79"/>
      <c r="D462" s="79"/>
      <c r="E462" s="79"/>
      <c r="F462" s="79"/>
      <c r="G462" s="79"/>
    </row>
    <row r="463" spans="1:7" ht="15">
      <c r="A463" s="100"/>
      <c r="B463" s="100"/>
      <c r="C463" s="79"/>
      <c r="D463" s="79"/>
      <c r="E463" s="79"/>
      <c r="F463" s="79"/>
      <c r="G463" s="79"/>
    </row>
    <row r="464" spans="1:7" ht="15">
      <c r="A464" s="100"/>
      <c r="B464" s="100"/>
      <c r="C464" s="79"/>
      <c r="D464" s="79"/>
      <c r="E464" s="79"/>
      <c r="F464" s="79"/>
      <c r="G464" s="79"/>
    </row>
    <row r="465" spans="1:7" ht="15">
      <c r="A465" s="100"/>
      <c r="B465" s="100"/>
      <c r="C465" s="79"/>
      <c r="D465" s="79"/>
      <c r="E465" s="79"/>
      <c r="F465" s="79"/>
      <c r="G465" s="79"/>
    </row>
    <row r="466" spans="1:7" ht="15">
      <c r="A466" s="100"/>
      <c r="B466" s="100"/>
      <c r="C466" s="79"/>
      <c r="D466" s="79"/>
      <c r="E466" s="79"/>
      <c r="F466" s="79"/>
      <c r="G466" s="79"/>
    </row>
    <row r="467" spans="1:7" ht="15">
      <c r="A467" s="100"/>
      <c r="B467" s="100"/>
      <c r="C467" s="79"/>
      <c r="D467" s="79"/>
      <c r="E467" s="79"/>
      <c r="F467" s="79"/>
      <c r="G467" s="79"/>
    </row>
    <row r="468" spans="1:7" ht="15">
      <c r="A468" s="100"/>
      <c r="B468" s="100"/>
      <c r="C468" s="79"/>
      <c r="D468" s="79"/>
      <c r="E468" s="79"/>
      <c r="F468" s="79"/>
      <c r="G468" s="79"/>
    </row>
    <row r="469" spans="1:7" ht="15">
      <c r="A469" s="100"/>
      <c r="B469" s="100"/>
      <c r="C469" s="79"/>
      <c r="D469" s="79"/>
      <c r="E469" s="79"/>
      <c r="F469" s="79"/>
      <c r="G469" s="79"/>
    </row>
    <row r="470" spans="1:7" ht="15">
      <c r="A470" s="100"/>
      <c r="B470" s="100"/>
      <c r="C470" s="79"/>
      <c r="D470" s="79"/>
      <c r="E470" s="79"/>
      <c r="F470" s="79"/>
      <c r="G470" s="79"/>
    </row>
    <row r="471" spans="1:7" ht="15">
      <c r="A471" s="100"/>
      <c r="B471" s="100"/>
      <c r="C471" s="79"/>
      <c r="D471" s="79"/>
      <c r="E471" s="79"/>
      <c r="F471" s="79"/>
      <c r="G471" s="79"/>
    </row>
    <row r="472" spans="1:7" ht="15">
      <c r="A472" s="100"/>
      <c r="B472" s="100"/>
      <c r="C472" s="79"/>
      <c r="D472" s="79"/>
      <c r="E472" s="79"/>
      <c r="F472" s="79"/>
      <c r="G472" s="79"/>
    </row>
    <row r="473" spans="1:7" ht="15">
      <c r="A473" s="100"/>
      <c r="B473" s="100"/>
      <c r="C473" s="79"/>
      <c r="D473" s="79"/>
      <c r="E473" s="79"/>
      <c r="F473" s="79"/>
      <c r="G473" s="79"/>
    </row>
    <row r="474" spans="1:7" ht="15">
      <c r="A474" s="100"/>
      <c r="B474" s="100"/>
      <c r="C474" s="79"/>
      <c r="D474" s="79"/>
      <c r="E474" s="79"/>
      <c r="F474" s="79"/>
      <c r="G474" s="79"/>
    </row>
    <row r="475" spans="1:7" ht="15">
      <c r="A475" s="100"/>
      <c r="B475" s="100"/>
      <c r="C475" s="79"/>
      <c r="D475" s="79"/>
      <c r="E475" s="79"/>
      <c r="F475" s="79"/>
      <c r="G475" s="79"/>
    </row>
    <row r="476" spans="1:7" ht="15">
      <c r="A476" s="100"/>
      <c r="B476" s="100"/>
      <c r="C476" s="79"/>
      <c r="D476" s="79"/>
      <c r="E476" s="79"/>
      <c r="F476" s="79"/>
      <c r="G476" s="79"/>
    </row>
    <row r="477" spans="1:7" ht="15">
      <c r="A477" s="100"/>
      <c r="B477" s="100"/>
      <c r="C477" s="79"/>
      <c r="D477" s="79"/>
      <c r="E477" s="79"/>
      <c r="F477" s="79"/>
      <c r="G477" s="79"/>
    </row>
    <row r="478" spans="1:7" ht="15">
      <c r="A478" s="100"/>
      <c r="B478" s="100"/>
      <c r="C478" s="79"/>
      <c r="D478" s="79"/>
      <c r="E478" s="79"/>
      <c r="F478" s="79"/>
      <c r="G478" s="79"/>
    </row>
    <row r="479" spans="1:7" ht="15">
      <c r="A479" s="100"/>
      <c r="B479" s="100"/>
      <c r="C479" s="79"/>
      <c r="D479" s="79"/>
      <c r="E479" s="79"/>
      <c r="F479" s="79"/>
      <c r="G479" s="79"/>
    </row>
    <row r="480" spans="1:7" ht="15">
      <c r="A480" s="100"/>
      <c r="B480" s="100"/>
      <c r="C480" s="79"/>
      <c r="D480" s="79"/>
      <c r="E480" s="79"/>
      <c r="F480" s="79"/>
      <c r="G480" s="79"/>
    </row>
    <row r="481" spans="1:7" ht="15">
      <c r="A481" s="100"/>
      <c r="B481" s="100"/>
      <c r="C481" s="79"/>
      <c r="D481" s="79"/>
      <c r="E481" s="79"/>
      <c r="F481" s="79"/>
      <c r="G481" s="79"/>
    </row>
    <row r="482" spans="1:7" ht="15">
      <c r="A482" s="100"/>
      <c r="B482" s="100"/>
      <c r="C482" s="79"/>
      <c r="D482" s="79"/>
      <c r="E482" s="79"/>
      <c r="F482" s="79"/>
      <c r="G482" s="79"/>
    </row>
    <row r="483" spans="1:7" ht="15">
      <c r="A483" s="100"/>
      <c r="B483" s="100"/>
      <c r="C483" s="79"/>
      <c r="D483" s="79"/>
      <c r="E483" s="79"/>
      <c r="F483" s="79"/>
      <c r="G483" s="79"/>
    </row>
    <row r="484" spans="1:7" ht="15">
      <c r="A484" s="100"/>
      <c r="B484" s="100"/>
      <c r="C484" s="79"/>
      <c r="D484" s="79"/>
      <c r="E484" s="79"/>
      <c r="F484" s="79"/>
      <c r="G484" s="79"/>
    </row>
    <row r="485" spans="1:7" ht="15">
      <c r="A485" s="100"/>
      <c r="B485" s="100"/>
      <c r="C485" s="79"/>
      <c r="D485" s="79"/>
      <c r="E485" s="79"/>
      <c r="F485" s="79"/>
      <c r="G485" s="79"/>
    </row>
    <row r="486" spans="1:7" ht="15">
      <c r="A486" s="100"/>
      <c r="B486" s="100"/>
      <c r="C486" s="79"/>
      <c r="D486" s="79"/>
      <c r="E486" s="79"/>
      <c r="F486" s="79"/>
      <c r="G486" s="79"/>
    </row>
    <row r="487" spans="1:7" ht="15">
      <c r="A487" s="100"/>
      <c r="B487" s="100"/>
      <c r="C487" s="79"/>
      <c r="D487" s="79"/>
      <c r="E487" s="79"/>
      <c r="F487" s="79"/>
      <c r="G487" s="79"/>
    </row>
    <row r="488" spans="1:7" ht="15">
      <c r="A488" s="100"/>
      <c r="B488" s="100"/>
      <c r="C488" s="79"/>
      <c r="D488" s="79"/>
      <c r="E488" s="79"/>
      <c r="F488" s="79"/>
      <c r="G488" s="79"/>
    </row>
    <row r="489" spans="1:7" ht="15">
      <c r="A489" s="100"/>
      <c r="B489" s="100"/>
      <c r="C489" s="79"/>
      <c r="D489" s="79"/>
      <c r="E489" s="79"/>
      <c r="F489" s="79"/>
      <c r="G489" s="79"/>
    </row>
    <row r="490" spans="1:7" ht="15">
      <c r="A490" s="100"/>
      <c r="B490" s="100"/>
      <c r="C490" s="79"/>
      <c r="D490" s="79"/>
      <c r="E490" s="79"/>
      <c r="F490" s="79"/>
      <c r="G490" s="79"/>
    </row>
    <row r="491" spans="1:7" ht="15">
      <c r="A491" s="100"/>
      <c r="B491" s="100"/>
      <c r="C491" s="79"/>
      <c r="D491" s="79"/>
      <c r="E491" s="79"/>
      <c r="F491" s="79"/>
      <c r="G491" s="79"/>
    </row>
    <row r="492" spans="1:7" ht="15">
      <c r="A492" s="100"/>
      <c r="B492" s="100"/>
      <c r="C492" s="79"/>
      <c r="D492" s="79"/>
      <c r="E492" s="79"/>
      <c r="F492" s="79"/>
      <c r="G492" s="79"/>
    </row>
    <row r="493" spans="1:7" ht="15">
      <c r="A493" s="100"/>
      <c r="B493" s="100"/>
      <c r="C493" s="79"/>
      <c r="D493" s="79"/>
      <c r="E493" s="79"/>
      <c r="F493" s="79"/>
      <c r="G493" s="79"/>
    </row>
    <row r="494" spans="1:7" ht="15">
      <c r="A494" s="100"/>
      <c r="B494" s="100"/>
      <c r="C494" s="79"/>
      <c r="D494" s="79"/>
      <c r="E494" s="79"/>
      <c r="F494" s="79"/>
      <c r="G494" s="79"/>
    </row>
    <row r="495" spans="1:7" ht="15">
      <c r="A495" s="100"/>
      <c r="B495" s="100"/>
      <c r="C495" s="79"/>
      <c r="D495" s="79"/>
      <c r="E495" s="79"/>
      <c r="F495" s="79"/>
      <c r="G495" s="79"/>
    </row>
    <row r="496" spans="1:7" ht="15">
      <c r="A496" s="100"/>
      <c r="B496" s="100"/>
      <c r="C496" s="79"/>
      <c r="D496" s="79"/>
      <c r="E496" s="79"/>
      <c r="F496" s="79"/>
      <c r="G496" s="79"/>
    </row>
    <row r="497" spans="1:7" ht="15">
      <c r="A497" s="100"/>
      <c r="B497" s="100"/>
      <c r="C497" s="79"/>
      <c r="D497" s="79"/>
      <c r="E497" s="79"/>
      <c r="F497" s="79"/>
      <c r="G497" s="79"/>
    </row>
    <row r="498" spans="1:7" ht="15">
      <c r="A498" s="100"/>
      <c r="B498" s="100"/>
      <c r="C498" s="79"/>
      <c r="D498" s="79"/>
      <c r="E498" s="79"/>
      <c r="F498" s="79"/>
      <c r="G498" s="79"/>
    </row>
    <row r="499" spans="1:7" ht="15">
      <c r="A499" s="100"/>
      <c r="B499" s="100"/>
      <c r="C499" s="79"/>
      <c r="D499" s="79"/>
      <c r="E499" s="79"/>
      <c r="F499" s="79"/>
      <c r="G499" s="79"/>
    </row>
    <row r="500" spans="1:7" ht="15">
      <c r="A500" s="100"/>
      <c r="B500" s="100"/>
      <c r="C500" s="79"/>
      <c r="D500" s="79"/>
      <c r="E500" s="79"/>
      <c r="F500" s="79"/>
      <c r="G500" s="79"/>
    </row>
    <row r="501" spans="1:7" ht="15">
      <c r="A501" s="100"/>
      <c r="B501" s="100"/>
      <c r="C501" s="79"/>
      <c r="D501" s="79"/>
      <c r="E501" s="79"/>
      <c r="F501" s="79"/>
      <c r="G501" s="79"/>
    </row>
    <row r="502" spans="1:7" ht="15">
      <c r="A502" s="100"/>
      <c r="B502" s="100"/>
      <c r="C502" s="79"/>
      <c r="D502" s="79"/>
      <c r="E502" s="79"/>
      <c r="F502" s="79"/>
      <c r="G502" s="79"/>
    </row>
    <row r="503" spans="1:7" ht="15">
      <c r="A503" s="100"/>
      <c r="B503" s="100"/>
      <c r="C503" s="79"/>
      <c r="D503" s="79"/>
      <c r="E503" s="79"/>
      <c r="F503" s="79"/>
      <c r="G503" s="79"/>
    </row>
    <row r="504" spans="1:7" ht="15">
      <c r="A504" s="100"/>
      <c r="B504" s="100"/>
      <c r="C504" s="79"/>
      <c r="D504" s="79"/>
      <c r="E504" s="79"/>
      <c r="F504" s="79"/>
      <c r="G504" s="79"/>
    </row>
    <row r="505" spans="1:7" ht="15">
      <c r="A505" s="100"/>
      <c r="B505" s="100"/>
      <c r="C505" s="79"/>
      <c r="D505" s="79"/>
      <c r="E505" s="79"/>
      <c r="F505" s="79"/>
      <c r="G505" s="79"/>
    </row>
    <row r="506" spans="1:7" ht="15">
      <c r="A506" s="100"/>
      <c r="B506" s="100"/>
      <c r="C506" s="79"/>
      <c r="D506" s="79"/>
      <c r="E506" s="79"/>
      <c r="F506" s="79"/>
      <c r="G506" s="79"/>
    </row>
    <row r="507" spans="1:7" ht="15">
      <c r="A507" s="100"/>
      <c r="B507" s="100"/>
      <c r="C507" s="79"/>
      <c r="D507" s="79"/>
      <c r="E507" s="79"/>
      <c r="F507" s="79"/>
      <c r="G507" s="79"/>
    </row>
    <row r="508" spans="1:7" ht="15">
      <c r="A508" s="100"/>
      <c r="B508" s="100"/>
      <c r="C508" s="79"/>
      <c r="D508" s="79"/>
      <c r="E508" s="79"/>
      <c r="F508" s="79"/>
      <c r="G508" s="79"/>
    </row>
    <row r="509" spans="1:7" ht="15">
      <c r="A509" s="100"/>
      <c r="B509" s="100"/>
      <c r="C509" s="79"/>
      <c r="D509" s="79"/>
      <c r="E509" s="79"/>
      <c r="F509" s="79"/>
      <c r="G509" s="79"/>
    </row>
    <row r="510" spans="1:7" ht="15">
      <c r="A510" s="100"/>
      <c r="B510" s="100"/>
      <c r="C510" s="79"/>
      <c r="D510" s="79"/>
      <c r="E510" s="79"/>
      <c r="F510" s="79"/>
      <c r="G510" s="79"/>
    </row>
    <row r="511" spans="1:7" ht="15">
      <c r="A511" s="100"/>
      <c r="B511" s="100"/>
      <c r="C511" s="79"/>
      <c r="D511" s="79"/>
      <c r="E511" s="79"/>
      <c r="F511" s="79"/>
      <c r="G511" s="79"/>
    </row>
    <row r="512" spans="1:7" ht="15">
      <c r="A512" s="100"/>
      <c r="B512" s="100"/>
      <c r="C512" s="79"/>
      <c r="D512" s="79"/>
      <c r="E512" s="79"/>
      <c r="F512" s="79"/>
      <c r="G512" s="79"/>
    </row>
    <row r="513" spans="1:7" ht="15">
      <c r="A513" s="100"/>
      <c r="B513" s="100"/>
      <c r="C513" s="79"/>
      <c r="D513" s="79"/>
      <c r="E513" s="79"/>
      <c r="F513" s="79"/>
      <c r="G513" s="79"/>
    </row>
    <row r="514" spans="1:7" ht="15">
      <c r="A514" s="100"/>
      <c r="B514" s="100"/>
      <c r="C514" s="79"/>
      <c r="D514" s="79"/>
      <c r="E514" s="79"/>
      <c r="F514" s="79"/>
      <c r="G514" s="79"/>
    </row>
    <row r="515" spans="1:7" ht="15">
      <c r="A515" s="100"/>
      <c r="B515" s="100"/>
      <c r="C515" s="79"/>
      <c r="D515" s="79"/>
      <c r="E515" s="79"/>
      <c r="F515" s="79"/>
      <c r="G515" s="79"/>
    </row>
    <row r="516" spans="1:7" ht="15">
      <c r="A516" s="100"/>
      <c r="B516" s="100"/>
      <c r="C516" s="79"/>
      <c r="D516" s="79"/>
      <c r="E516" s="79"/>
      <c r="F516" s="79"/>
      <c r="G516" s="79"/>
    </row>
    <row r="517" spans="1:7" ht="15">
      <c r="A517" s="100"/>
      <c r="B517" s="100"/>
      <c r="C517" s="79"/>
      <c r="D517" s="79"/>
      <c r="E517" s="79"/>
      <c r="F517" s="79"/>
      <c r="G517" s="79"/>
    </row>
    <row r="518" spans="1:7" ht="15">
      <c r="A518" s="100"/>
      <c r="B518" s="100"/>
      <c r="C518" s="79"/>
      <c r="D518" s="79"/>
      <c r="E518" s="79"/>
      <c r="F518" s="79"/>
      <c r="G518" s="79"/>
    </row>
    <row r="519" spans="1:7" ht="15">
      <c r="A519" s="100"/>
      <c r="B519" s="100"/>
      <c r="C519" s="79"/>
      <c r="D519" s="79"/>
      <c r="E519" s="79"/>
      <c r="F519" s="79"/>
      <c r="G519" s="79"/>
    </row>
    <row r="520" spans="1:7" ht="15">
      <c r="A520" s="100"/>
      <c r="B520" s="100"/>
      <c r="C520" s="79"/>
      <c r="D520" s="79"/>
      <c r="E520" s="79"/>
      <c r="F520" s="79"/>
      <c r="G520" s="79"/>
    </row>
    <row r="521" spans="1:7" ht="15">
      <c r="A521" s="100"/>
      <c r="B521" s="100"/>
      <c r="C521" s="79"/>
      <c r="D521" s="79"/>
      <c r="E521" s="79"/>
      <c r="F521" s="79"/>
      <c r="G521" s="79"/>
    </row>
    <row r="522" spans="1:7" ht="15">
      <c r="A522" s="100"/>
      <c r="B522" s="100"/>
      <c r="C522" s="79"/>
      <c r="D522" s="79"/>
      <c r="E522" s="79"/>
      <c r="F522" s="79"/>
      <c r="G522" s="79"/>
    </row>
    <row r="523" spans="1:7" ht="15">
      <c r="A523" s="100"/>
      <c r="B523" s="100"/>
      <c r="C523" s="79"/>
      <c r="D523" s="79"/>
      <c r="E523" s="79"/>
      <c r="F523" s="79"/>
      <c r="G523" s="79"/>
    </row>
    <row r="524" spans="1:7" ht="15">
      <c r="A524" s="100"/>
      <c r="B524" s="100"/>
      <c r="C524" s="79"/>
      <c r="D524" s="79"/>
      <c r="E524" s="79"/>
      <c r="F524" s="79"/>
      <c r="G524" s="79"/>
    </row>
    <row r="525" spans="1:7" ht="15">
      <c r="A525" s="100"/>
      <c r="B525" s="100"/>
      <c r="C525" s="79"/>
      <c r="D525" s="79"/>
      <c r="E525" s="79"/>
      <c r="F525" s="79"/>
      <c r="G525" s="79"/>
    </row>
    <row r="526" spans="1:7" ht="15">
      <c r="A526" s="100"/>
      <c r="B526" s="100"/>
      <c r="C526" s="79"/>
      <c r="D526" s="79"/>
      <c r="E526" s="79"/>
      <c r="F526" s="79"/>
      <c r="G526" s="79"/>
    </row>
    <row r="527" spans="1:7" ht="15">
      <c r="A527" s="100"/>
      <c r="B527" s="100"/>
      <c r="C527" s="79"/>
      <c r="D527" s="79"/>
      <c r="E527" s="79"/>
      <c r="F527" s="79"/>
      <c r="G527" s="79"/>
    </row>
    <row r="528" spans="1:7" ht="15">
      <c r="A528" s="100"/>
      <c r="B528" s="100"/>
      <c r="C528" s="79"/>
      <c r="D528" s="79"/>
      <c r="E528" s="79"/>
      <c r="F528" s="79"/>
      <c r="G528" s="79"/>
    </row>
    <row r="529" spans="1:7" ht="15">
      <c r="A529" s="100"/>
      <c r="B529" s="100"/>
      <c r="C529" s="79"/>
      <c r="D529" s="79"/>
      <c r="E529" s="79"/>
      <c r="F529" s="79"/>
      <c r="G529" s="79"/>
    </row>
    <row r="530" spans="1:7" ht="15">
      <c r="A530" s="100"/>
      <c r="B530" s="100"/>
      <c r="C530" s="79"/>
      <c r="D530" s="79"/>
      <c r="E530" s="79"/>
      <c r="F530" s="79"/>
      <c r="G530" s="79"/>
    </row>
    <row r="531" spans="1:7" ht="15">
      <c r="A531" s="100"/>
      <c r="B531" s="100"/>
      <c r="C531" s="79"/>
      <c r="D531" s="79"/>
      <c r="E531" s="79"/>
      <c r="F531" s="79"/>
      <c r="G531" s="79"/>
    </row>
    <row r="532" spans="1:7" ht="15">
      <c r="A532" s="100"/>
      <c r="B532" s="100"/>
      <c r="C532" s="79"/>
      <c r="D532" s="79"/>
      <c r="E532" s="79"/>
      <c r="F532" s="79"/>
      <c r="G532" s="79"/>
    </row>
    <row r="533" spans="1:7" ht="15">
      <c r="A533" s="100"/>
      <c r="B533" s="100"/>
      <c r="C533" s="79"/>
      <c r="D533" s="79"/>
      <c r="E533" s="79"/>
      <c r="F533" s="79"/>
      <c r="G533" s="79"/>
    </row>
    <row r="534" spans="1:7" ht="15">
      <c r="A534" s="100"/>
      <c r="B534" s="100"/>
      <c r="C534" s="79"/>
      <c r="D534" s="79"/>
      <c r="E534" s="79"/>
      <c r="F534" s="79"/>
      <c r="G534" s="79"/>
    </row>
    <row r="535" spans="1:7" ht="15">
      <c r="A535" s="100"/>
      <c r="B535" s="100"/>
      <c r="C535" s="79"/>
      <c r="D535" s="79"/>
      <c r="E535" s="79"/>
      <c r="F535" s="79"/>
      <c r="G535" s="79"/>
    </row>
    <row r="536" spans="1:7" ht="15">
      <c r="A536" s="100"/>
      <c r="B536" s="100"/>
      <c r="C536" s="79"/>
      <c r="D536" s="79"/>
      <c r="E536" s="79"/>
      <c r="F536" s="79"/>
      <c r="G536" s="79"/>
    </row>
    <row r="537" spans="1:7" ht="15">
      <c r="A537" s="100"/>
      <c r="B537" s="100"/>
      <c r="C537" s="79"/>
      <c r="D537" s="79"/>
      <c r="E537" s="79"/>
      <c r="F537" s="79"/>
      <c r="G537" s="79"/>
    </row>
    <row r="538" spans="1:7" ht="15">
      <c r="A538" s="100"/>
      <c r="B538" s="100"/>
      <c r="C538" s="79"/>
      <c r="D538" s="79"/>
      <c r="E538" s="79"/>
      <c r="F538" s="79"/>
      <c r="G538" s="79"/>
    </row>
    <row r="539" spans="1:7" ht="15">
      <c r="A539" s="100"/>
      <c r="B539" s="100"/>
      <c r="C539" s="79"/>
      <c r="D539" s="79"/>
      <c r="E539" s="79"/>
      <c r="F539" s="79"/>
      <c r="G539" s="79"/>
    </row>
    <row r="540" spans="1:7" ht="15">
      <c r="A540" s="100"/>
      <c r="B540" s="100"/>
      <c r="C540" s="79"/>
      <c r="D540" s="79"/>
      <c r="E540" s="79"/>
      <c r="F540" s="79"/>
      <c r="G540" s="79"/>
    </row>
    <row r="541" spans="1:7" ht="15">
      <c r="A541" s="100"/>
      <c r="B541" s="100"/>
      <c r="C541" s="79"/>
      <c r="D541" s="79"/>
      <c r="E541" s="79"/>
      <c r="F541" s="79"/>
      <c r="G541" s="79"/>
    </row>
    <row r="542" spans="1:7" ht="15">
      <c r="A542" s="100"/>
      <c r="B542" s="100"/>
      <c r="C542" s="79"/>
      <c r="D542" s="79"/>
      <c r="E542" s="79"/>
      <c r="F542" s="79"/>
      <c r="G542" s="79"/>
    </row>
    <row r="543" spans="1:7" ht="15">
      <c r="A543" s="100"/>
      <c r="B543" s="100"/>
      <c r="C543" s="79"/>
      <c r="D543" s="79"/>
      <c r="E543" s="79"/>
      <c r="F543" s="79"/>
      <c r="G543" s="79"/>
    </row>
    <row r="544" spans="1:7" ht="15">
      <c r="A544" s="100"/>
      <c r="B544" s="100"/>
      <c r="C544" s="79"/>
      <c r="D544" s="79"/>
      <c r="E544" s="79"/>
      <c r="F544" s="79"/>
      <c r="G544" s="79"/>
    </row>
    <row r="545" spans="1:7" ht="15">
      <c r="A545" s="100"/>
      <c r="B545" s="100"/>
      <c r="C545" s="79"/>
      <c r="D545" s="79"/>
      <c r="E545" s="79"/>
      <c r="F545" s="79"/>
      <c r="G545" s="79"/>
    </row>
    <row r="546" spans="1:7" ht="15">
      <c r="A546" s="100"/>
      <c r="B546" s="100"/>
      <c r="C546" s="79"/>
      <c r="D546" s="79"/>
      <c r="E546" s="79"/>
      <c r="F546" s="79"/>
      <c r="G546" s="79"/>
    </row>
    <row r="547" spans="1:7" ht="15">
      <c r="A547" s="100"/>
      <c r="B547" s="100"/>
      <c r="C547" s="79"/>
      <c r="D547" s="79"/>
      <c r="E547" s="79"/>
      <c r="F547" s="79"/>
      <c r="G547" s="79"/>
    </row>
    <row r="548" spans="1:7" ht="15">
      <c r="A548" s="100"/>
      <c r="B548" s="100"/>
      <c r="C548" s="79"/>
      <c r="D548" s="79"/>
      <c r="E548" s="79"/>
      <c r="F548" s="79"/>
      <c r="G548" s="79"/>
    </row>
    <row r="549" spans="1:7" ht="15">
      <c r="A549" s="100"/>
      <c r="B549" s="100"/>
      <c r="C549" s="79"/>
      <c r="D549" s="79"/>
      <c r="E549" s="79"/>
      <c r="F549" s="79"/>
      <c r="G549" s="79"/>
    </row>
    <row r="550" spans="1:7" ht="15">
      <c r="A550" s="100"/>
      <c r="B550" s="100"/>
      <c r="C550" s="79"/>
      <c r="D550" s="79"/>
      <c r="E550" s="79"/>
      <c r="F550" s="79"/>
      <c r="G550" s="79"/>
    </row>
    <row r="551" spans="1:7" ht="15">
      <c r="A551" s="100"/>
      <c r="B551" s="100"/>
      <c r="C551" s="79"/>
      <c r="D551" s="79"/>
      <c r="E551" s="79"/>
      <c r="F551" s="79"/>
      <c r="G551" s="79"/>
    </row>
    <row r="552" spans="1:7" ht="15">
      <c r="A552" s="100"/>
      <c r="B552" s="100"/>
      <c r="C552" s="79"/>
      <c r="D552" s="79"/>
      <c r="E552" s="79"/>
      <c r="F552" s="79"/>
      <c r="G552" s="79"/>
    </row>
    <row r="553" spans="1:7" ht="15">
      <c r="A553" s="100"/>
      <c r="B553" s="100"/>
      <c r="C553" s="79"/>
      <c r="D553" s="79"/>
      <c r="E553" s="79"/>
      <c r="F553" s="79"/>
      <c r="G553" s="79"/>
    </row>
    <row r="554" spans="1:7" ht="15">
      <c r="A554" s="100"/>
      <c r="B554" s="100"/>
      <c r="C554" s="79"/>
      <c r="D554" s="79"/>
      <c r="E554" s="79"/>
      <c r="F554" s="79"/>
      <c r="G554" s="79"/>
    </row>
    <row r="555" spans="1:7" ht="15">
      <c r="A555" s="100"/>
      <c r="B555" s="100"/>
      <c r="C555" s="79"/>
      <c r="D555" s="79"/>
      <c r="E555" s="79"/>
      <c r="F555" s="79"/>
      <c r="G555" s="79"/>
    </row>
    <row r="556" spans="1:7" ht="15">
      <c r="A556" s="100"/>
      <c r="B556" s="100"/>
      <c r="C556" s="79"/>
      <c r="D556" s="79"/>
      <c r="E556" s="79"/>
      <c r="F556" s="79"/>
      <c r="G556" s="79"/>
    </row>
    <row r="557" spans="1:7" ht="15">
      <c r="A557" s="100"/>
      <c r="B557" s="100"/>
      <c r="C557" s="79"/>
      <c r="D557" s="79"/>
      <c r="E557" s="79"/>
      <c r="F557" s="79"/>
      <c r="G557" s="79"/>
    </row>
    <row r="558" spans="1:7" ht="15">
      <c r="A558" s="100"/>
      <c r="B558" s="100"/>
      <c r="C558" s="79"/>
      <c r="D558" s="79"/>
      <c r="E558" s="79"/>
      <c r="F558" s="79"/>
      <c r="G558" s="79"/>
    </row>
    <row r="559" spans="1:7" ht="15">
      <c r="A559" s="100"/>
      <c r="B559" s="100"/>
      <c r="C559" s="79"/>
      <c r="D559" s="79"/>
      <c r="E559" s="79"/>
      <c r="F559" s="79"/>
      <c r="G559" s="79"/>
    </row>
    <row r="560" spans="1:7" ht="15">
      <c r="A560" s="100"/>
      <c r="B560" s="100"/>
      <c r="C560" s="79"/>
      <c r="D560" s="79"/>
      <c r="E560" s="79"/>
      <c r="F560" s="79"/>
      <c r="G560" s="79"/>
    </row>
    <row r="561" spans="1:7" ht="15">
      <c r="A561" s="100"/>
      <c r="B561" s="100"/>
      <c r="C561" s="79"/>
      <c r="D561" s="79"/>
      <c r="E561" s="79"/>
      <c r="F561" s="79"/>
      <c r="G561" s="79"/>
    </row>
    <row r="562" spans="1:7" ht="15">
      <c r="A562" s="100"/>
      <c r="B562" s="100"/>
      <c r="C562" s="79"/>
      <c r="D562" s="79"/>
      <c r="E562" s="79"/>
      <c r="F562" s="79"/>
      <c r="G562" s="79"/>
    </row>
    <row r="563" spans="1:7" ht="15">
      <c r="A563" s="100"/>
      <c r="B563" s="100"/>
      <c r="C563" s="79"/>
      <c r="D563" s="79"/>
      <c r="E563" s="79"/>
      <c r="F563" s="79"/>
      <c r="G563" s="79"/>
    </row>
    <row r="564" spans="1:7" ht="15">
      <c r="A564" s="100"/>
      <c r="B564" s="100"/>
      <c r="C564" s="79"/>
      <c r="D564" s="79"/>
      <c r="E564" s="79"/>
      <c r="F564" s="79"/>
      <c r="G564" s="79"/>
    </row>
    <row r="565" spans="1:7" ht="15">
      <c r="A565" s="100"/>
      <c r="B565" s="100"/>
      <c r="C565" s="79"/>
      <c r="D565" s="79"/>
      <c r="E565" s="79"/>
      <c r="F565" s="79"/>
      <c r="G565" s="79"/>
    </row>
    <row r="566" spans="1:7" ht="15">
      <c r="A566" s="100"/>
      <c r="B566" s="100"/>
      <c r="C566" s="79"/>
      <c r="D566" s="79"/>
      <c r="E566" s="79"/>
      <c r="F566" s="79"/>
      <c r="G566" s="79"/>
    </row>
    <row r="567" spans="1:7" ht="15">
      <c r="A567" s="100"/>
      <c r="B567" s="100"/>
      <c r="C567" s="79"/>
      <c r="D567" s="79"/>
      <c r="E567" s="79"/>
      <c r="F567" s="79"/>
      <c r="G567" s="79"/>
    </row>
    <row r="568" spans="1:7" ht="15">
      <c r="A568" s="100"/>
      <c r="B568" s="100"/>
      <c r="C568" s="79"/>
      <c r="D568" s="79"/>
      <c r="E568" s="79"/>
      <c r="F568" s="79"/>
      <c r="G568" s="79"/>
    </row>
    <row r="569" spans="1:7" ht="15">
      <c r="A569" s="100"/>
      <c r="B569" s="100"/>
      <c r="C569" s="79"/>
      <c r="D569" s="79"/>
      <c r="E569" s="79"/>
      <c r="F569" s="79"/>
      <c r="G569" s="79"/>
    </row>
    <row r="570" spans="1:7" ht="15">
      <c r="A570" s="100"/>
      <c r="B570" s="100"/>
      <c r="C570" s="79"/>
      <c r="D570" s="79"/>
      <c r="E570" s="79"/>
      <c r="F570" s="79"/>
      <c r="G570" s="79"/>
    </row>
    <row r="571" spans="1:7" ht="15">
      <c r="A571" s="100"/>
      <c r="B571" s="100"/>
      <c r="C571" s="79"/>
      <c r="D571" s="79"/>
      <c r="E571" s="79"/>
      <c r="F571" s="79"/>
      <c r="G571" s="79"/>
    </row>
    <row r="572" spans="1:7" ht="15">
      <c r="A572" s="100"/>
      <c r="B572" s="100"/>
      <c r="C572" s="79"/>
      <c r="D572" s="79"/>
      <c r="E572" s="79"/>
      <c r="F572" s="79"/>
      <c r="G572" s="79"/>
    </row>
    <row r="573" spans="1:7" ht="15">
      <c r="A573" s="100"/>
      <c r="B573" s="100"/>
      <c r="C573" s="79"/>
      <c r="D573" s="79"/>
      <c r="E573" s="79"/>
      <c r="F573" s="79"/>
      <c r="G573" s="79"/>
    </row>
    <row r="574" spans="1:7" ht="15">
      <c r="A574" s="100"/>
      <c r="B574" s="100"/>
      <c r="C574" s="79"/>
      <c r="D574" s="79"/>
      <c r="E574" s="79"/>
      <c r="F574" s="79"/>
      <c r="G574" s="79"/>
    </row>
    <row r="575" spans="1:7" ht="15">
      <c r="A575" s="100"/>
      <c r="B575" s="100"/>
      <c r="C575" s="79"/>
      <c r="D575" s="79"/>
      <c r="E575" s="79"/>
      <c r="F575" s="79"/>
      <c r="G575" s="79"/>
    </row>
    <row r="576" spans="1:7" ht="15">
      <c r="A576" s="100"/>
      <c r="B576" s="100"/>
      <c r="C576" s="79"/>
      <c r="D576" s="79"/>
      <c r="E576" s="79"/>
      <c r="F576" s="79"/>
      <c r="G576" s="79"/>
    </row>
    <row r="577" spans="1:7" ht="15">
      <c r="A577" s="100"/>
      <c r="B577" s="100"/>
      <c r="C577" s="79"/>
      <c r="D577" s="79"/>
      <c r="E577" s="79"/>
      <c r="F577" s="79"/>
      <c r="G577" s="79"/>
    </row>
    <row r="578" spans="1:7" ht="15">
      <c r="A578" s="100"/>
      <c r="B578" s="100"/>
      <c r="C578" s="79"/>
      <c r="D578" s="79"/>
      <c r="E578" s="79"/>
      <c r="F578" s="79"/>
      <c r="G578" s="79"/>
    </row>
    <row r="579" spans="1:7" ht="15">
      <c r="A579" s="100"/>
      <c r="B579" s="100"/>
      <c r="C579" s="79"/>
      <c r="D579" s="79"/>
      <c r="E579" s="79"/>
      <c r="F579" s="79"/>
      <c r="G579" s="79"/>
    </row>
    <row r="580" spans="1:7" ht="15">
      <c r="A580" s="100"/>
      <c r="B580" s="100"/>
      <c r="C580" s="79"/>
      <c r="D580" s="79"/>
      <c r="E580" s="79"/>
      <c r="F580" s="79"/>
      <c r="G580" s="79"/>
    </row>
    <row r="581" spans="1:7" ht="15">
      <c r="A581" s="100"/>
      <c r="B581" s="100"/>
      <c r="C581" s="79"/>
      <c r="D581" s="79"/>
      <c r="E581" s="79"/>
      <c r="F581" s="79"/>
      <c r="G581" s="79"/>
    </row>
    <row r="582" spans="1:7" ht="15">
      <c r="A582" s="100"/>
      <c r="B582" s="100"/>
      <c r="C582" s="79"/>
      <c r="D582" s="79"/>
      <c r="E582" s="79"/>
      <c r="F582" s="79"/>
      <c r="G582" s="79"/>
    </row>
    <row r="583" spans="1:7" ht="15">
      <c r="A583" s="100"/>
      <c r="B583" s="100"/>
      <c r="C583" s="79"/>
      <c r="D583" s="79"/>
      <c r="E583" s="79"/>
      <c r="F583" s="79"/>
      <c r="G583" s="79"/>
    </row>
    <row r="584" spans="1:7" ht="15">
      <c r="A584" s="100"/>
      <c r="B584" s="100"/>
      <c r="C584" s="79"/>
      <c r="D584" s="79"/>
      <c r="E584" s="79"/>
      <c r="F584" s="79"/>
      <c r="G584" s="79"/>
    </row>
    <row r="585" spans="1:7" ht="15">
      <c r="A585" s="100"/>
      <c r="B585" s="100"/>
      <c r="C585" s="79"/>
      <c r="D585" s="79"/>
      <c r="E585" s="79"/>
      <c r="F585" s="79"/>
      <c r="G585" s="79"/>
    </row>
    <row r="586" spans="1:7" ht="15">
      <c r="A586" s="100"/>
      <c r="B586" s="100"/>
      <c r="C586" s="79"/>
      <c r="D586" s="79"/>
      <c r="E586" s="79"/>
      <c r="F586" s="79"/>
      <c r="G586" s="79"/>
    </row>
    <row r="587" spans="1:7" ht="15">
      <c r="A587" s="100"/>
      <c r="B587" s="100"/>
      <c r="C587" s="79"/>
      <c r="D587" s="79"/>
      <c r="E587" s="79"/>
      <c r="F587" s="79"/>
      <c r="G587" s="79"/>
    </row>
    <row r="588" spans="1:7" ht="15">
      <c r="A588" s="100"/>
      <c r="B588" s="100"/>
      <c r="C588" s="79"/>
      <c r="D588" s="79"/>
      <c r="E588" s="79"/>
      <c r="F588" s="79"/>
      <c r="G588" s="79"/>
    </row>
    <row r="589" spans="1:7" ht="15">
      <c r="A589" s="100"/>
      <c r="B589" s="100"/>
      <c r="C589" s="79"/>
      <c r="D589" s="79"/>
      <c r="E589" s="79"/>
      <c r="F589" s="79"/>
      <c r="G589" s="79"/>
    </row>
    <row r="590" spans="1:7" ht="15">
      <c r="A590" s="100"/>
      <c r="B590" s="100"/>
      <c r="C590" s="79"/>
      <c r="D590" s="79"/>
      <c r="E590" s="79"/>
      <c r="F590" s="79"/>
      <c r="G590" s="79"/>
    </row>
    <row r="591" spans="1:7" ht="15">
      <c r="A591" s="100"/>
      <c r="B591" s="100"/>
      <c r="C591" s="79"/>
      <c r="D591" s="79"/>
      <c r="E591" s="79"/>
      <c r="F591" s="79"/>
      <c r="G591" s="79"/>
    </row>
    <row r="592" spans="1:7" ht="15">
      <c r="A592" s="100"/>
      <c r="B592" s="100"/>
      <c r="C592" s="79"/>
      <c r="D592" s="79"/>
      <c r="E592" s="79"/>
      <c r="F592" s="79"/>
      <c r="G592" s="79"/>
    </row>
    <row r="593" spans="1:7" ht="15">
      <c r="A593" s="100"/>
      <c r="B593" s="100"/>
      <c r="C593" s="79"/>
      <c r="D593" s="79"/>
      <c r="E593" s="79"/>
      <c r="F593" s="79"/>
      <c r="G593" s="79"/>
    </row>
    <row r="594" spans="1:7" ht="15">
      <c r="A594" s="100"/>
      <c r="B594" s="100"/>
      <c r="C594" s="79"/>
      <c r="D594" s="79"/>
      <c r="E594" s="79"/>
      <c r="F594" s="79"/>
      <c r="G594" s="79"/>
    </row>
    <row r="595" spans="1:7" ht="15">
      <c r="A595" s="100"/>
      <c r="B595" s="100"/>
      <c r="C595" s="79"/>
      <c r="D595" s="79"/>
      <c r="E595" s="79"/>
      <c r="F595" s="79"/>
      <c r="G595" s="79"/>
    </row>
    <row r="596" spans="1:7" ht="15">
      <c r="A596" s="100"/>
      <c r="B596" s="100"/>
      <c r="C596" s="79"/>
      <c r="D596" s="79"/>
      <c r="E596" s="79"/>
      <c r="F596" s="79"/>
      <c r="G596" s="79"/>
    </row>
    <row r="597" spans="1:7" ht="15">
      <c r="A597" s="100"/>
      <c r="B597" s="100"/>
      <c r="C597" s="79"/>
      <c r="D597" s="79"/>
      <c r="E597" s="79"/>
      <c r="F597" s="79"/>
      <c r="G597" s="79"/>
    </row>
    <row r="598" spans="1:7" ht="15">
      <c r="A598" s="100"/>
      <c r="B598" s="100"/>
      <c r="C598" s="79"/>
      <c r="D598" s="79"/>
      <c r="E598" s="79"/>
      <c r="F598" s="79"/>
      <c r="G598" s="79"/>
    </row>
    <row r="599" spans="1:7" ht="15">
      <c r="A599" s="100"/>
      <c r="B599" s="100"/>
      <c r="C599" s="79"/>
      <c r="D599" s="79"/>
      <c r="E599" s="79"/>
      <c r="F599" s="79"/>
      <c r="G599" s="79"/>
    </row>
    <row r="600" spans="1:7" ht="15">
      <c r="A600" s="100"/>
      <c r="B600" s="100"/>
      <c r="C600" s="79"/>
      <c r="D600" s="79"/>
      <c r="E600" s="79"/>
      <c r="F600" s="79"/>
      <c r="G600" s="79"/>
    </row>
    <row r="601" spans="1:7" ht="15">
      <c r="A601" s="100"/>
      <c r="B601" s="100"/>
      <c r="C601" s="79"/>
      <c r="D601" s="79"/>
      <c r="E601" s="79"/>
      <c r="F601" s="79"/>
      <c r="G601" s="79"/>
    </row>
    <row r="602" spans="1:7" ht="15">
      <c r="A602" s="100"/>
      <c r="B602" s="100"/>
      <c r="C602" s="79"/>
      <c r="D602" s="79"/>
      <c r="E602" s="79"/>
      <c r="F602" s="79"/>
      <c r="G602" s="79"/>
    </row>
    <row r="603" spans="1:7" ht="15">
      <c r="A603" s="100"/>
      <c r="B603" s="100"/>
      <c r="C603" s="79"/>
      <c r="D603" s="79"/>
      <c r="E603" s="79"/>
      <c r="F603" s="79"/>
      <c r="G603" s="79"/>
    </row>
    <row r="604" spans="1:7" ht="15">
      <c r="A604" s="100"/>
      <c r="B604" s="100"/>
      <c r="C604" s="79"/>
      <c r="D604" s="79"/>
      <c r="E604" s="79"/>
      <c r="F604" s="79"/>
      <c r="G604" s="79"/>
    </row>
    <row r="605" spans="1:7" ht="15">
      <c r="A605" s="100"/>
      <c r="B605" s="100"/>
      <c r="C605" s="79"/>
      <c r="D605" s="79"/>
      <c r="E605" s="79"/>
      <c r="F605" s="79"/>
      <c r="G605" s="79"/>
    </row>
    <row r="606" spans="1:7" ht="15">
      <c r="A606" s="100"/>
      <c r="B606" s="100"/>
      <c r="C606" s="79"/>
      <c r="D606" s="79"/>
      <c r="E606" s="79"/>
      <c r="F606" s="79"/>
      <c r="G606" s="79"/>
    </row>
    <row r="607" spans="1:7" ht="15">
      <c r="A607" s="100"/>
      <c r="B607" s="100"/>
      <c r="C607" s="79"/>
      <c r="D607" s="79"/>
      <c r="E607" s="79"/>
      <c r="F607" s="79"/>
      <c r="G607" s="79"/>
    </row>
    <row r="608" spans="1:7" ht="15">
      <c r="A608" s="100"/>
      <c r="B608" s="100"/>
      <c r="C608" s="79"/>
      <c r="D608" s="79"/>
      <c r="E608" s="79"/>
      <c r="F608" s="79"/>
      <c r="G608" s="79"/>
    </row>
    <row r="609" spans="1:7" ht="15">
      <c r="A609" s="100"/>
      <c r="B609" s="100"/>
      <c r="C609" s="79"/>
      <c r="D609" s="79"/>
      <c r="E609" s="79"/>
      <c r="F609" s="79"/>
      <c r="G609" s="79"/>
    </row>
    <row r="610" spans="1:7" ht="15">
      <c r="A610" s="100"/>
      <c r="B610" s="100"/>
      <c r="C610" s="79"/>
      <c r="D610" s="79"/>
      <c r="E610" s="79"/>
      <c r="F610" s="79"/>
      <c r="G610" s="79"/>
    </row>
    <row r="611" spans="1:7" ht="15">
      <c r="A611" s="100"/>
      <c r="B611" s="100"/>
      <c r="C611" s="79"/>
      <c r="D611" s="79"/>
      <c r="E611" s="79"/>
      <c r="F611" s="79"/>
      <c r="G611" s="79"/>
    </row>
    <row r="612" spans="1:7" ht="15">
      <c r="A612" s="100"/>
      <c r="B612" s="100"/>
      <c r="C612" s="79"/>
      <c r="D612" s="79"/>
      <c r="E612" s="79"/>
      <c r="F612" s="79"/>
      <c r="G612" s="79"/>
    </row>
    <row r="613" spans="1:7" ht="15">
      <c r="A613" s="100"/>
      <c r="B613" s="100"/>
      <c r="C613" s="79"/>
      <c r="D613" s="79"/>
      <c r="E613" s="79"/>
      <c r="F613" s="79"/>
      <c r="G613" s="79"/>
    </row>
    <row r="614" spans="1:7" ht="15">
      <c r="A614" s="100"/>
      <c r="B614" s="100"/>
      <c r="C614" s="79"/>
      <c r="D614" s="79"/>
      <c r="E614" s="79"/>
      <c r="F614" s="79"/>
      <c r="G614" s="79"/>
    </row>
    <row r="615" spans="1:7" ht="15">
      <c r="A615" s="100"/>
      <c r="B615" s="100"/>
      <c r="C615" s="79"/>
      <c r="D615" s="79"/>
      <c r="E615" s="79"/>
      <c r="F615" s="79"/>
      <c r="G615" s="79"/>
    </row>
    <row r="616" spans="1:7" ht="15">
      <c r="A616" s="100"/>
      <c r="B616" s="100"/>
      <c r="C616" s="79"/>
      <c r="D616" s="79"/>
      <c r="E616" s="79"/>
      <c r="F616" s="79"/>
      <c r="G616" s="79"/>
    </row>
    <row r="617" spans="1:7" ht="15">
      <c r="A617" s="100"/>
      <c r="B617" s="100"/>
      <c r="C617" s="79"/>
      <c r="D617" s="79"/>
      <c r="E617" s="79"/>
      <c r="F617" s="79"/>
      <c r="G617" s="79"/>
    </row>
    <row r="618" spans="1:7" ht="15">
      <c r="A618" s="100"/>
      <c r="B618" s="100"/>
      <c r="C618" s="79"/>
      <c r="D618" s="79"/>
      <c r="E618" s="79"/>
      <c r="F618" s="79"/>
      <c r="G618" s="79"/>
    </row>
    <row r="619" spans="1:7" ht="15">
      <c r="A619" s="100"/>
      <c r="B619" s="100"/>
      <c r="C619" s="79"/>
      <c r="D619" s="79"/>
      <c r="E619" s="79"/>
      <c r="F619" s="79"/>
      <c r="G619" s="79"/>
    </row>
    <row r="620" spans="1:7" ht="15">
      <c r="A620" s="100"/>
      <c r="B620" s="100"/>
      <c r="C620" s="79"/>
      <c r="D620" s="79"/>
      <c r="E620" s="79"/>
      <c r="F620" s="79"/>
      <c r="G620" s="79"/>
    </row>
    <row r="621" spans="1:7" ht="15">
      <c r="A621" s="100"/>
      <c r="B621" s="100"/>
      <c r="C621" s="79"/>
      <c r="D621" s="79"/>
      <c r="E621" s="79"/>
      <c r="F621" s="79"/>
      <c r="G621" s="79"/>
    </row>
    <row r="622" spans="1:7" ht="15">
      <c r="A622" s="100"/>
      <c r="B622" s="100"/>
      <c r="C622" s="79"/>
      <c r="D622" s="79"/>
      <c r="E622" s="79"/>
      <c r="F622" s="79"/>
      <c r="G622" s="79"/>
    </row>
    <row r="623" spans="1:7" ht="15">
      <c r="A623" s="100"/>
      <c r="B623" s="100"/>
      <c r="C623" s="79"/>
      <c r="D623" s="79"/>
      <c r="E623" s="79"/>
      <c r="F623" s="79"/>
      <c r="G623" s="79"/>
    </row>
    <row r="624" spans="1:7" ht="15">
      <c r="A624" s="100"/>
      <c r="B624" s="100"/>
      <c r="C624" s="79"/>
      <c r="D624" s="79"/>
      <c r="E624" s="79"/>
      <c r="F624" s="79"/>
      <c r="G624" s="79"/>
    </row>
    <row r="625" spans="1:7" ht="15">
      <c r="A625" s="100"/>
      <c r="B625" s="100"/>
      <c r="C625" s="79"/>
      <c r="D625" s="79"/>
      <c r="E625" s="79"/>
      <c r="F625" s="79"/>
      <c r="G625" s="79"/>
    </row>
    <row r="626" spans="1:7" ht="15">
      <c r="A626" s="100"/>
      <c r="B626" s="100"/>
      <c r="C626" s="79"/>
      <c r="D626" s="79"/>
      <c r="E626" s="79"/>
      <c r="F626" s="79"/>
      <c r="G626" s="79"/>
    </row>
    <row r="627" spans="1:7" ht="15">
      <c r="A627" s="100"/>
      <c r="B627" s="100"/>
      <c r="C627" s="79"/>
      <c r="D627" s="79"/>
      <c r="E627" s="79"/>
      <c r="F627" s="79"/>
      <c r="G627" s="79"/>
    </row>
    <row r="628" spans="1:7" ht="15">
      <c r="A628" s="100"/>
      <c r="B628" s="100"/>
      <c r="C628" s="79"/>
      <c r="D628" s="79"/>
      <c r="E628" s="79"/>
      <c r="F628" s="79"/>
      <c r="G628" s="79"/>
    </row>
    <row r="629" spans="1:7" ht="15">
      <c r="A629" s="100"/>
      <c r="B629" s="100"/>
      <c r="C629" s="79"/>
      <c r="D629" s="79"/>
      <c r="E629" s="79"/>
      <c r="F629" s="79"/>
      <c r="G629" s="79"/>
    </row>
    <row r="630" spans="1:7" ht="15">
      <c r="A630" s="100"/>
      <c r="B630" s="100"/>
      <c r="C630" s="79"/>
      <c r="D630" s="79"/>
      <c r="E630" s="79"/>
      <c r="F630" s="79"/>
      <c r="G630" s="79"/>
    </row>
    <row r="631" spans="1:7" ht="15">
      <c r="A631" s="100"/>
      <c r="B631" s="100"/>
      <c r="C631" s="79"/>
      <c r="D631" s="79"/>
      <c r="E631" s="79"/>
      <c r="F631" s="79"/>
      <c r="G631" s="79"/>
    </row>
    <row r="632" spans="1:7" ht="15">
      <c r="A632" s="100"/>
      <c r="B632" s="100"/>
      <c r="C632" s="79"/>
      <c r="D632" s="79"/>
      <c r="E632" s="79"/>
      <c r="F632" s="79"/>
      <c r="G632" s="79"/>
    </row>
    <row r="633" spans="1:7" ht="15">
      <c r="A633" s="100"/>
      <c r="B633" s="100"/>
      <c r="C633" s="79"/>
      <c r="D633" s="79"/>
      <c r="E633" s="79"/>
      <c r="F633" s="79"/>
      <c r="G633" s="79"/>
    </row>
    <row r="634" spans="1:7" ht="15">
      <c r="A634" s="100"/>
      <c r="B634" s="100"/>
      <c r="C634" s="79"/>
      <c r="D634" s="79"/>
      <c r="E634" s="79"/>
      <c r="F634" s="79"/>
      <c r="G634" s="79"/>
    </row>
    <row r="635" spans="1:7" ht="15">
      <c r="A635" s="100"/>
      <c r="B635" s="100"/>
      <c r="C635" s="79"/>
      <c r="D635" s="79"/>
      <c r="E635" s="79"/>
      <c r="F635" s="79"/>
      <c r="G635" s="79"/>
    </row>
    <row r="636" spans="1:7" ht="15">
      <c r="A636" s="100"/>
      <c r="B636" s="100"/>
      <c r="C636" s="79"/>
      <c r="D636" s="79"/>
      <c r="E636" s="79"/>
      <c r="F636" s="79"/>
      <c r="G636" s="79"/>
    </row>
    <row r="637" spans="1:7" ht="15">
      <c r="A637" s="100"/>
      <c r="B637" s="100"/>
      <c r="C637" s="79"/>
      <c r="D637" s="79"/>
      <c r="E637" s="79"/>
      <c r="F637" s="79"/>
      <c r="G637" s="79"/>
    </row>
    <row r="638" spans="1:7" ht="15">
      <c r="A638" s="100"/>
      <c r="B638" s="100"/>
      <c r="C638" s="79"/>
      <c r="D638" s="79"/>
      <c r="E638" s="79"/>
      <c r="F638" s="79"/>
      <c r="G638" s="79"/>
    </row>
    <row r="639" spans="1:7" ht="15">
      <c r="A639" s="100"/>
      <c r="B639" s="100"/>
      <c r="C639" s="79"/>
      <c r="D639" s="79"/>
      <c r="E639" s="79"/>
      <c r="F639" s="79"/>
      <c r="G639" s="79"/>
    </row>
    <row r="640" spans="1:7" ht="15">
      <c r="A640" s="100"/>
      <c r="B640" s="100"/>
      <c r="C640" s="79"/>
      <c r="D640" s="79"/>
      <c r="E640" s="79"/>
      <c r="F640" s="79"/>
      <c r="G640" s="79"/>
    </row>
    <row r="641" spans="1:7" ht="15">
      <c r="A641" s="100"/>
      <c r="B641" s="100"/>
      <c r="C641" s="79"/>
      <c r="D641" s="79"/>
      <c r="E641" s="79"/>
      <c r="F641" s="79"/>
      <c r="G641" s="79"/>
    </row>
    <row r="642" spans="1:7" ht="15">
      <c r="A642" s="100"/>
      <c r="B642" s="100"/>
      <c r="C642" s="79"/>
      <c r="D642" s="79"/>
      <c r="E642" s="79"/>
      <c r="F642" s="79"/>
      <c r="G642" s="79"/>
    </row>
    <row r="643" spans="1:7" ht="15">
      <c r="A643" s="100"/>
      <c r="B643" s="100"/>
      <c r="C643" s="79"/>
      <c r="D643" s="79"/>
      <c r="E643" s="79"/>
      <c r="F643" s="79"/>
      <c r="G643" s="79"/>
    </row>
    <row r="644" spans="1:7" ht="15">
      <c r="A644" s="100"/>
      <c r="B644" s="100"/>
      <c r="C644" s="79"/>
      <c r="D644" s="79"/>
      <c r="E644" s="79"/>
      <c r="F644" s="79"/>
      <c r="G644" s="79"/>
    </row>
    <row r="645" spans="1:7" ht="15">
      <c r="A645" s="100"/>
      <c r="B645" s="100"/>
      <c r="C645" s="79"/>
      <c r="D645" s="79"/>
      <c r="E645" s="79"/>
      <c r="F645" s="79"/>
      <c r="G645" s="79"/>
    </row>
    <row r="646" spans="1:7" ht="15">
      <c r="A646" s="100"/>
      <c r="B646" s="100"/>
      <c r="C646" s="79"/>
      <c r="D646" s="79"/>
      <c r="E646" s="79"/>
      <c r="F646" s="79"/>
      <c r="G646" s="79"/>
    </row>
    <row r="647" spans="1:7" ht="15">
      <c r="A647" s="100"/>
      <c r="B647" s="100"/>
      <c r="C647" s="79"/>
      <c r="D647" s="79"/>
      <c r="E647" s="79"/>
      <c r="F647" s="79"/>
      <c r="G647" s="79"/>
    </row>
    <row r="648" spans="1:7" ht="15">
      <c r="A648" s="100"/>
      <c r="B648" s="100"/>
      <c r="C648" s="79"/>
      <c r="D648" s="79"/>
      <c r="E648" s="79"/>
      <c r="F648" s="79"/>
      <c r="G648" s="79"/>
    </row>
    <row r="649" spans="1:7" ht="15">
      <c r="A649" s="100"/>
      <c r="B649" s="100"/>
      <c r="C649" s="79"/>
      <c r="D649" s="79"/>
      <c r="E649" s="79"/>
      <c r="F649" s="79"/>
      <c r="G649" s="79"/>
    </row>
    <row r="650" spans="1:7" ht="15">
      <c r="A650" s="100"/>
      <c r="B650" s="100"/>
      <c r="C650" s="79"/>
      <c r="D650" s="79"/>
      <c r="E650" s="79"/>
      <c r="F650" s="79"/>
      <c r="G650" s="79"/>
    </row>
    <row r="651" spans="1:7" ht="15">
      <c r="A651" s="100"/>
      <c r="B651" s="100"/>
      <c r="C651" s="79"/>
      <c r="D651" s="79"/>
      <c r="E651" s="79"/>
      <c r="F651" s="79"/>
      <c r="G651" s="79"/>
    </row>
    <row r="652" spans="1:7" ht="15">
      <c r="A652" s="100"/>
      <c r="B652" s="100"/>
      <c r="C652" s="79"/>
      <c r="D652" s="79"/>
      <c r="E652" s="79"/>
      <c r="F652" s="79"/>
      <c r="G652" s="79"/>
    </row>
    <row r="653" spans="1:7" ht="15">
      <c r="A653" s="100"/>
      <c r="B653" s="100"/>
      <c r="C653" s="79"/>
      <c r="D653" s="79"/>
      <c r="E653" s="79"/>
      <c r="F653" s="79"/>
      <c r="G653" s="79"/>
    </row>
    <row r="654" spans="1:7" ht="15">
      <c r="A654" s="100"/>
      <c r="B654" s="100"/>
      <c r="C654" s="79"/>
      <c r="D654" s="79"/>
      <c r="E654" s="79"/>
      <c r="F654" s="79"/>
      <c r="G654" s="79"/>
    </row>
    <row r="655" spans="1:7" ht="15">
      <c r="A655" s="100"/>
      <c r="B655" s="100"/>
      <c r="C655" s="79"/>
      <c r="D655" s="79"/>
      <c r="E655" s="79"/>
      <c r="F655" s="79"/>
      <c r="G655" s="79"/>
    </row>
    <row r="656" spans="1:7" ht="15">
      <c r="A656" s="100"/>
      <c r="B656" s="100"/>
      <c r="C656" s="79"/>
      <c r="D656" s="79"/>
      <c r="E656" s="79"/>
      <c r="F656" s="79"/>
      <c r="G656" s="79"/>
    </row>
    <row r="657" spans="1:7" ht="15">
      <c r="A657" s="100"/>
      <c r="B657" s="100"/>
      <c r="C657" s="79"/>
      <c r="D657" s="79"/>
      <c r="E657" s="79"/>
      <c r="F657" s="79"/>
      <c r="G657" s="79"/>
    </row>
    <row r="658" spans="1:7" ht="15">
      <c r="A658" s="100"/>
      <c r="B658" s="100"/>
      <c r="C658" s="79"/>
      <c r="D658" s="79"/>
      <c r="E658" s="79"/>
      <c r="F658" s="79"/>
      <c r="G658" s="79"/>
    </row>
    <row r="659" spans="1:7" ht="15">
      <c r="A659" s="100"/>
      <c r="B659" s="100"/>
      <c r="C659" s="79"/>
      <c r="D659" s="79"/>
      <c r="E659" s="79"/>
      <c r="F659" s="79"/>
      <c r="G659" s="79"/>
    </row>
    <row r="660" spans="1:7" ht="15">
      <c r="A660" s="100"/>
      <c r="B660" s="100"/>
      <c r="C660" s="79"/>
      <c r="D660" s="79"/>
      <c r="E660" s="79"/>
      <c r="F660" s="79"/>
      <c r="G660" s="79"/>
    </row>
    <row r="661" spans="1:7" ht="15">
      <c r="A661" s="100"/>
      <c r="B661" s="100"/>
      <c r="C661" s="79"/>
      <c r="D661" s="79"/>
      <c r="E661" s="79"/>
      <c r="F661" s="79"/>
      <c r="G661" s="79"/>
    </row>
    <row r="662" spans="1:7" ht="15">
      <c r="A662" s="100"/>
      <c r="B662" s="100"/>
      <c r="C662" s="79"/>
      <c r="D662" s="79"/>
      <c r="E662" s="79"/>
      <c r="F662" s="79"/>
      <c r="G662" s="79"/>
    </row>
    <row r="663" spans="1:7" ht="15">
      <c r="A663" s="100"/>
      <c r="B663" s="100"/>
      <c r="C663" s="79"/>
      <c r="D663" s="79"/>
      <c r="E663" s="79"/>
      <c r="F663" s="79"/>
      <c r="G663" s="79"/>
    </row>
    <row r="664" spans="1:7" ht="15">
      <c r="A664" s="100"/>
      <c r="B664" s="100"/>
      <c r="C664" s="79"/>
      <c r="D664" s="79"/>
      <c r="E664" s="79"/>
      <c r="F664" s="79"/>
      <c r="G664" s="79"/>
    </row>
    <row r="665" spans="1:7" ht="15">
      <c r="A665" s="100"/>
      <c r="B665" s="100"/>
      <c r="C665" s="79"/>
      <c r="D665" s="79"/>
      <c r="E665" s="79"/>
      <c r="F665" s="79"/>
      <c r="G665" s="79"/>
    </row>
    <row r="666" spans="1:7" ht="15">
      <c r="A666" s="100"/>
      <c r="B666" s="100"/>
      <c r="C666" s="79"/>
      <c r="D666" s="79"/>
      <c r="E666" s="79"/>
      <c r="F666" s="79"/>
      <c r="G666" s="79"/>
    </row>
    <row r="667" spans="1:7" ht="15">
      <c r="A667" s="100"/>
      <c r="B667" s="100"/>
      <c r="C667" s="79"/>
      <c r="D667" s="79"/>
      <c r="E667" s="79"/>
      <c r="F667" s="79"/>
      <c r="G667" s="79"/>
    </row>
    <row r="668" spans="1:7" ht="15">
      <c r="A668" s="100"/>
      <c r="B668" s="100"/>
      <c r="C668" s="79"/>
      <c r="D668" s="79"/>
      <c r="E668" s="79"/>
      <c r="F668" s="79"/>
      <c r="G668" s="79"/>
    </row>
    <row r="669" spans="1:7" ht="15">
      <c r="A669" s="100"/>
      <c r="B669" s="100"/>
      <c r="C669" s="79"/>
      <c r="D669" s="79"/>
      <c r="E669" s="79"/>
      <c r="F669" s="79"/>
      <c r="G669" s="79"/>
    </row>
    <row r="670" spans="1:7" ht="15">
      <c r="A670" s="100"/>
      <c r="B670" s="100"/>
      <c r="C670" s="79"/>
      <c r="D670" s="79"/>
      <c r="E670" s="79"/>
      <c r="F670" s="79"/>
      <c r="G670" s="79"/>
    </row>
    <row r="671" spans="1:7" ht="15">
      <c r="A671" s="100"/>
      <c r="B671" s="100"/>
      <c r="C671" s="79"/>
      <c r="D671" s="79"/>
      <c r="E671" s="79"/>
      <c r="F671" s="79"/>
      <c r="G671" s="79"/>
    </row>
    <row r="672" spans="1:7" ht="15">
      <c r="A672" s="100"/>
      <c r="B672" s="100"/>
      <c r="C672" s="79"/>
      <c r="D672" s="79"/>
      <c r="E672" s="79"/>
      <c r="F672" s="79"/>
      <c r="G672" s="79"/>
    </row>
    <row r="673" spans="1:7" ht="15">
      <c r="A673" s="100"/>
      <c r="B673" s="100"/>
      <c r="C673" s="79"/>
      <c r="D673" s="79"/>
      <c r="E673" s="79"/>
      <c r="F673" s="79"/>
      <c r="G673" s="79"/>
    </row>
    <row r="674" spans="1:7" ht="15">
      <c r="A674" s="100"/>
      <c r="B674" s="100"/>
      <c r="C674" s="79"/>
      <c r="D674" s="79"/>
      <c r="E674" s="79"/>
      <c r="F674" s="79"/>
      <c r="G674" s="79"/>
    </row>
    <row r="675" spans="1:7" ht="15">
      <c r="A675" s="100"/>
      <c r="B675" s="100"/>
      <c r="C675" s="79"/>
      <c r="D675" s="79"/>
      <c r="E675" s="79"/>
      <c r="F675" s="79"/>
      <c r="G675" s="79"/>
    </row>
    <row r="676" spans="1:7" ht="15">
      <c r="A676" s="100"/>
      <c r="B676" s="100"/>
      <c r="C676" s="79"/>
      <c r="D676" s="79"/>
      <c r="E676" s="79"/>
      <c r="F676" s="79"/>
      <c r="G676" s="79"/>
    </row>
    <row r="677" spans="1:7" ht="15">
      <c r="A677" s="100"/>
      <c r="B677" s="100"/>
      <c r="C677" s="79"/>
      <c r="D677" s="79"/>
      <c r="E677" s="79"/>
      <c r="F677" s="79"/>
      <c r="G677" s="79"/>
    </row>
    <row r="678" spans="1:7" ht="15">
      <c r="A678" s="100"/>
      <c r="B678" s="100"/>
      <c r="C678" s="79"/>
      <c r="D678" s="79"/>
      <c r="E678" s="79"/>
      <c r="F678" s="79"/>
      <c r="G678" s="79"/>
    </row>
    <row r="679" spans="1:7" ht="15">
      <c r="A679" s="100"/>
      <c r="B679" s="100"/>
      <c r="C679" s="79"/>
      <c r="D679" s="79"/>
      <c r="E679" s="79"/>
      <c r="F679" s="79"/>
      <c r="G679" s="79"/>
    </row>
    <row r="680" spans="1:7" ht="15">
      <c r="A680" s="100"/>
      <c r="B680" s="100"/>
      <c r="C680" s="79"/>
      <c r="D680" s="79"/>
      <c r="E680" s="79"/>
      <c r="F680" s="79"/>
      <c r="G680" s="79"/>
    </row>
    <row r="681" spans="1:7" ht="15">
      <c r="A681" s="100"/>
      <c r="B681" s="100"/>
      <c r="C681" s="79"/>
      <c r="D681" s="79"/>
      <c r="E681" s="79"/>
      <c r="F681" s="79"/>
      <c r="G681" s="79"/>
    </row>
    <row r="682" spans="1:7" ht="15">
      <c r="A682" s="100"/>
      <c r="B682" s="100"/>
      <c r="C682" s="79"/>
      <c r="D682" s="79"/>
      <c r="E682" s="79"/>
      <c r="F682" s="79"/>
      <c r="G682" s="79"/>
    </row>
    <row r="683" spans="1:7" ht="15">
      <c r="A683" s="100"/>
      <c r="B683" s="100"/>
      <c r="C683" s="79"/>
      <c r="D683" s="79"/>
      <c r="E683" s="79"/>
      <c r="F683" s="79"/>
      <c r="G683" s="79"/>
    </row>
    <row r="684" spans="1:7" ht="15">
      <c r="A684" s="100"/>
      <c r="B684" s="100"/>
      <c r="C684" s="79"/>
      <c r="D684" s="79"/>
      <c r="E684" s="79"/>
      <c r="F684" s="79"/>
      <c r="G684" s="79"/>
    </row>
    <row r="685" spans="1:7" ht="15">
      <c r="A685" s="100"/>
      <c r="B685" s="100"/>
      <c r="C685" s="79"/>
      <c r="D685" s="79"/>
      <c r="E685" s="79"/>
      <c r="F685" s="79"/>
      <c r="G685" s="79"/>
    </row>
    <row r="686" spans="1:7" ht="15">
      <c r="A686" s="100"/>
      <c r="B686" s="100"/>
      <c r="C686" s="79"/>
      <c r="D686" s="79"/>
      <c r="E686" s="79"/>
      <c r="F686" s="79"/>
      <c r="G686" s="79"/>
    </row>
    <row r="687" spans="1:7" ht="15">
      <c r="A687" s="100"/>
      <c r="B687" s="100"/>
      <c r="C687" s="79"/>
      <c r="D687" s="79"/>
      <c r="E687" s="79"/>
      <c r="F687" s="79"/>
      <c r="G687" s="79"/>
    </row>
    <row r="688" spans="1:7" ht="15">
      <c r="A688" s="100"/>
      <c r="B688" s="100"/>
      <c r="C688" s="79"/>
      <c r="D688" s="79"/>
      <c r="E688" s="79"/>
      <c r="F688" s="79"/>
      <c r="G688" s="79"/>
    </row>
    <row r="689" spans="1:7" ht="15">
      <c r="A689" s="100"/>
      <c r="B689" s="100"/>
      <c r="C689" s="79"/>
      <c r="D689" s="79"/>
      <c r="E689" s="79"/>
      <c r="F689" s="79"/>
      <c r="G689" s="79"/>
    </row>
    <row r="690" spans="1:7" ht="15">
      <c r="A690" s="100"/>
      <c r="B690" s="100"/>
      <c r="C690" s="79"/>
      <c r="D690" s="79"/>
      <c r="E690" s="79"/>
      <c r="F690" s="79"/>
      <c r="G690" s="79"/>
    </row>
    <row r="691" spans="1:7" ht="15">
      <c r="A691" s="100"/>
      <c r="B691" s="100"/>
      <c r="C691" s="79"/>
      <c r="D691" s="79"/>
      <c r="E691" s="79"/>
      <c r="F691" s="79"/>
      <c r="G691" s="79"/>
    </row>
    <row r="692" spans="1:7" ht="15">
      <c r="A692" s="100"/>
      <c r="B692" s="100"/>
      <c r="C692" s="79"/>
      <c r="D692" s="79"/>
      <c r="E692" s="79"/>
      <c r="F692" s="79"/>
      <c r="G692" s="79"/>
    </row>
    <row r="693" spans="1:7" ht="15">
      <c r="A693" s="100"/>
      <c r="B693" s="100"/>
      <c r="C693" s="79"/>
      <c r="D693" s="79"/>
      <c r="E693" s="79"/>
      <c r="F693" s="79"/>
      <c r="G693" s="79"/>
    </row>
    <row r="694" spans="1:7" ht="15">
      <c r="A694" s="100"/>
      <c r="B694" s="100"/>
      <c r="C694" s="79"/>
      <c r="D694" s="79"/>
      <c r="E694" s="79"/>
      <c r="F694" s="79"/>
      <c r="G694" s="79"/>
    </row>
    <row r="695" spans="1:7" ht="15">
      <c r="A695" s="100"/>
      <c r="B695" s="100"/>
      <c r="C695" s="79"/>
      <c r="D695" s="79"/>
      <c r="E695" s="79"/>
      <c r="F695" s="79"/>
      <c r="G695" s="79"/>
    </row>
    <row r="696" spans="1:7" ht="15">
      <c r="A696" s="100"/>
      <c r="B696" s="100"/>
      <c r="C696" s="79"/>
      <c r="D696" s="79"/>
      <c r="E696" s="79"/>
      <c r="F696" s="79"/>
      <c r="G696" s="79"/>
    </row>
    <row r="697" spans="1:7" ht="15">
      <c r="A697" s="100"/>
      <c r="B697" s="100"/>
      <c r="C697" s="79"/>
      <c r="D697" s="79"/>
      <c r="E697" s="79"/>
      <c r="F697" s="79"/>
      <c r="G697" s="79"/>
    </row>
    <row r="698" spans="1:7" ht="15">
      <c r="A698" s="100"/>
      <c r="B698" s="100"/>
      <c r="C698" s="79"/>
      <c r="D698" s="79"/>
      <c r="E698" s="79"/>
      <c r="F698" s="79"/>
      <c r="G698" s="79"/>
    </row>
    <row r="699" spans="1:7" ht="15">
      <c r="A699" s="100"/>
      <c r="B699" s="100"/>
      <c r="C699" s="79"/>
      <c r="D699" s="79"/>
      <c r="E699" s="79"/>
      <c r="F699" s="79"/>
      <c r="G699" s="79"/>
    </row>
    <row r="700" spans="1:7" ht="15">
      <c r="A700" s="100"/>
      <c r="B700" s="100"/>
      <c r="C700" s="79"/>
      <c r="D700" s="79"/>
      <c r="E700" s="79"/>
      <c r="F700" s="79"/>
      <c r="G700" s="79"/>
    </row>
    <row r="701" spans="1:7" ht="15">
      <c r="A701" s="100"/>
      <c r="B701" s="100"/>
      <c r="C701" s="79"/>
      <c r="D701" s="79"/>
      <c r="E701" s="79"/>
      <c r="F701" s="79"/>
      <c r="G701" s="79"/>
    </row>
    <row r="702" spans="1:7" ht="15">
      <c r="A702" s="100"/>
      <c r="B702" s="100"/>
      <c r="C702" s="79"/>
      <c r="D702" s="79"/>
      <c r="E702" s="79"/>
      <c r="F702" s="79"/>
      <c r="G702" s="79"/>
    </row>
    <row r="703" spans="1:7" ht="15">
      <c r="A703" s="100"/>
      <c r="B703" s="100"/>
      <c r="C703" s="79"/>
      <c r="D703" s="79"/>
      <c r="E703" s="79"/>
      <c r="F703" s="79"/>
      <c r="G703" s="79"/>
    </row>
    <row r="704" spans="1:7" ht="15">
      <c r="A704" s="100"/>
      <c r="B704" s="100"/>
      <c r="C704" s="79"/>
      <c r="D704" s="79"/>
      <c r="E704" s="79"/>
      <c r="F704" s="79"/>
      <c r="G704" s="79"/>
    </row>
    <row r="705" spans="1:7" ht="15">
      <c r="A705" s="100"/>
      <c r="B705" s="100"/>
      <c r="C705" s="79"/>
      <c r="D705" s="79"/>
      <c r="E705" s="79"/>
      <c r="F705" s="79"/>
      <c r="G705" s="79"/>
    </row>
    <row r="706" spans="1:7" ht="15">
      <c r="A706" s="100"/>
      <c r="B706" s="100"/>
      <c r="C706" s="79"/>
      <c r="D706" s="79"/>
      <c r="E706" s="79"/>
      <c r="F706" s="79"/>
      <c r="G706" s="79"/>
    </row>
    <row r="707" spans="1:7" ht="15">
      <c r="A707" s="100"/>
      <c r="B707" s="100"/>
      <c r="C707" s="79"/>
      <c r="D707" s="79"/>
      <c r="E707" s="79"/>
      <c r="F707" s="79"/>
      <c r="G707" s="79"/>
    </row>
    <row r="708" spans="1:7" ht="15">
      <c r="A708" s="100"/>
      <c r="B708" s="100"/>
      <c r="C708" s="79"/>
      <c r="D708" s="79"/>
      <c r="E708" s="79"/>
      <c r="F708" s="79"/>
      <c r="G708" s="79"/>
    </row>
    <row r="709" spans="1:7" ht="15">
      <c r="A709" s="100"/>
      <c r="B709" s="100"/>
      <c r="C709" s="79"/>
      <c r="D709" s="79"/>
      <c r="E709" s="79"/>
      <c r="F709" s="79"/>
      <c r="G709" s="79"/>
    </row>
    <row r="710" spans="1:7" ht="15">
      <c r="A710" s="100"/>
      <c r="B710" s="100"/>
      <c r="C710" s="79"/>
      <c r="D710" s="79"/>
      <c r="E710" s="79"/>
      <c r="F710" s="79"/>
      <c r="G710" s="79"/>
    </row>
    <row r="711" spans="1:7" ht="15">
      <c r="A711" s="100"/>
      <c r="B711" s="100"/>
      <c r="C711" s="79"/>
      <c r="D711" s="79"/>
      <c r="E711" s="79"/>
      <c r="F711" s="79"/>
      <c r="G711" s="79"/>
    </row>
    <row r="712" spans="1:7" ht="15">
      <c r="A712" s="100"/>
      <c r="B712" s="100"/>
      <c r="C712" s="79"/>
      <c r="D712" s="79"/>
      <c r="E712" s="79"/>
      <c r="F712" s="79"/>
      <c r="G712" s="79"/>
    </row>
    <row r="713" spans="1:7" ht="15">
      <c r="A713" s="100"/>
      <c r="B713" s="100"/>
      <c r="C713" s="79"/>
      <c r="D713" s="79"/>
      <c r="E713" s="79"/>
      <c r="F713" s="79"/>
      <c r="G713" s="79"/>
    </row>
    <row r="714" spans="1:7" ht="15">
      <c r="A714" s="100"/>
      <c r="B714" s="100"/>
      <c r="C714" s="79"/>
      <c r="D714" s="79"/>
      <c r="E714" s="79"/>
      <c r="F714" s="79"/>
      <c r="G714" s="79"/>
    </row>
    <row r="715" spans="1:7" ht="15">
      <c r="A715" s="100"/>
      <c r="B715" s="100"/>
      <c r="C715" s="79"/>
      <c r="D715" s="79"/>
      <c r="E715" s="79"/>
      <c r="F715" s="79"/>
      <c r="G715" s="79"/>
    </row>
    <row r="716" spans="1:7" ht="15">
      <c r="A716" s="100"/>
      <c r="B716" s="100"/>
      <c r="C716" s="79"/>
      <c r="D716" s="79"/>
      <c r="E716" s="79"/>
      <c r="F716" s="79"/>
      <c r="G716" s="79"/>
    </row>
    <row r="717" spans="1:7" ht="15">
      <c r="A717" s="100"/>
      <c r="B717" s="100"/>
      <c r="C717" s="79"/>
      <c r="D717" s="79"/>
      <c r="E717" s="79"/>
      <c r="F717" s="79"/>
      <c r="G717" s="79"/>
    </row>
    <row r="718" spans="1:7" ht="15">
      <c r="A718" s="100"/>
      <c r="B718" s="100"/>
      <c r="C718" s="79"/>
      <c r="D718" s="79"/>
      <c r="E718" s="79"/>
      <c r="F718" s="79"/>
      <c r="G718" s="79"/>
    </row>
    <row r="719" spans="1:7" ht="15">
      <c r="A719" s="100"/>
      <c r="B719" s="100"/>
      <c r="C719" s="79"/>
      <c r="D719" s="79"/>
      <c r="E719" s="79"/>
      <c r="F719" s="79"/>
      <c r="G719" s="79"/>
    </row>
    <row r="720" spans="1:7" ht="15">
      <c r="A720" s="100"/>
      <c r="B720" s="100"/>
      <c r="C720" s="79"/>
      <c r="D720" s="79"/>
      <c r="E720" s="79"/>
      <c r="F720" s="79"/>
      <c r="G720" s="79"/>
    </row>
    <row r="721" spans="1:7" ht="15">
      <c r="A721" s="100"/>
      <c r="B721" s="100"/>
      <c r="C721" s="79"/>
      <c r="D721" s="79"/>
      <c r="E721" s="79"/>
      <c r="F721" s="79"/>
      <c r="G721" s="79"/>
    </row>
    <row r="722" spans="1:7" ht="15">
      <c r="A722" s="100"/>
      <c r="B722" s="100"/>
      <c r="C722" s="79"/>
      <c r="D722" s="79"/>
      <c r="E722" s="79"/>
      <c r="F722" s="79"/>
      <c r="G722" s="79"/>
    </row>
    <row r="723" spans="1:7" ht="15">
      <c r="A723" s="100"/>
      <c r="B723" s="100"/>
      <c r="C723" s="79"/>
      <c r="D723" s="79"/>
      <c r="E723" s="79"/>
      <c r="F723" s="79"/>
      <c r="G723" s="79"/>
    </row>
    <row r="724" spans="1:7" ht="15">
      <c r="A724" s="100"/>
      <c r="B724" s="100"/>
      <c r="C724" s="79"/>
      <c r="D724" s="79"/>
      <c r="E724" s="79"/>
      <c r="F724" s="79"/>
      <c r="G724" s="79"/>
    </row>
    <row r="725" spans="1:7" ht="15">
      <c r="A725" s="100"/>
      <c r="B725" s="100"/>
      <c r="C725" s="79"/>
      <c r="D725" s="79"/>
      <c r="E725" s="79"/>
      <c r="F725" s="79"/>
      <c r="G725" s="79"/>
    </row>
    <row r="726" spans="1:7" ht="15">
      <c r="A726" s="100"/>
      <c r="B726" s="100"/>
      <c r="C726" s="79"/>
      <c r="D726" s="79"/>
      <c r="E726" s="79"/>
      <c r="F726" s="79"/>
      <c r="G726" s="79"/>
    </row>
    <row r="727" spans="1:7" ht="15">
      <c r="A727" s="100"/>
      <c r="B727" s="100"/>
      <c r="C727" s="79"/>
      <c r="D727" s="79"/>
      <c r="E727" s="79"/>
      <c r="F727" s="79"/>
      <c r="G727" s="79"/>
    </row>
    <row r="728" spans="1:7" ht="15">
      <c r="A728" s="100"/>
      <c r="B728" s="100"/>
      <c r="C728" s="79"/>
      <c r="D728" s="79"/>
      <c r="E728" s="79"/>
      <c r="F728" s="79"/>
      <c r="G728" s="79"/>
    </row>
    <row r="729" spans="1:7" ht="15">
      <c r="A729" s="100"/>
      <c r="B729" s="100"/>
      <c r="C729" s="79"/>
      <c r="D729" s="79"/>
      <c r="E729" s="79"/>
      <c r="F729" s="79"/>
      <c r="G729" s="79"/>
    </row>
    <row r="730" spans="1:7" ht="15">
      <c r="A730" s="100"/>
      <c r="B730" s="100"/>
      <c r="C730" s="79"/>
      <c r="D730" s="79"/>
      <c r="E730" s="79"/>
      <c r="F730" s="79"/>
      <c r="G730" s="79"/>
    </row>
    <row r="731" spans="1:7" ht="15">
      <c r="A731" s="100"/>
      <c r="B731" s="100"/>
      <c r="C731" s="79"/>
      <c r="D731" s="79"/>
      <c r="E731" s="79"/>
      <c r="F731" s="79"/>
      <c r="G731" s="79"/>
    </row>
    <row r="732" spans="1:7" ht="15">
      <c r="A732" s="100"/>
      <c r="B732" s="100"/>
      <c r="C732" s="79"/>
      <c r="D732" s="79"/>
      <c r="E732" s="79"/>
      <c r="F732" s="79"/>
      <c r="G732" s="79"/>
    </row>
    <row r="733" spans="1:7" ht="15">
      <c r="A733" s="100"/>
      <c r="B733" s="100"/>
      <c r="C733" s="79"/>
      <c r="D733" s="79"/>
      <c r="E733" s="79"/>
      <c r="F733" s="79"/>
      <c r="G733" s="79"/>
    </row>
    <row r="734" spans="1:7" ht="15">
      <c r="A734" s="100"/>
      <c r="B734" s="100"/>
      <c r="C734" s="79"/>
      <c r="D734" s="79"/>
      <c r="E734" s="79"/>
      <c r="F734" s="79"/>
      <c r="G734" s="79"/>
    </row>
    <row r="735" spans="1:7" ht="15">
      <c r="A735" s="100"/>
      <c r="B735" s="100"/>
      <c r="C735" s="79"/>
      <c r="D735" s="79"/>
      <c r="E735" s="79"/>
      <c r="F735" s="79"/>
      <c r="G735" s="79"/>
    </row>
    <row r="736" spans="1:7" ht="15">
      <c r="A736" s="100"/>
      <c r="B736" s="100"/>
      <c r="C736" s="79"/>
      <c r="D736" s="79"/>
      <c r="E736" s="79"/>
      <c r="F736" s="79"/>
      <c r="G736" s="79"/>
    </row>
    <row r="737" spans="1:7" ht="15">
      <c r="A737" s="100"/>
      <c r="B737" s="100"/>
      <c r="C737" s="79"/>
      <c r="D737" s="79"/>
      <c r="E737" s="79"/>
      <c r="F737" s="79"/>
      <c r="G737" s="79"/>
    </row>
    <row r="738" spans="1:7" ht="15">
      <c r="A738" s="100"/>
      <c r="B738" s="100"/>
      <c r="C738" s="79"/>
      <c r="D738" s="79"/>
      <c r="E738" s="79"/>
      <c r="F738" s="79"/>
      <c r="G738" s="79"/>
    </row>
    <row r="739" spans="1:7" ht="15">
      <c r="A739" s="100"/>
      <c r="B739" s="100"/>
      <c r="C739" s="79"/>
      <c r="D739" s="79"/>
      <c r="E739" s="79"/>
      <c r="F739" s="79"/>
      <c r="G739" s="79"/>
    </row>
    <row r="740" spans="1:7" ht="15">
      <c r="A740" s="100"/>
      <c r="B740" s="100"/>
      <c r="C740" s="79"/>
      <c r="D740" s="79"/>
      <c r="E740" s="79"/>
      <c r="F740" s="79"/>
      <c r="G740" s="79"/>
    </row>
    <row r="741" spans="1:7" ht="15">
      <c r="A741" s="100"/>
      <c r="B741" s="100"/>
      <c r="C741" s="79"/>
      <c r="D741" s="79"/>
      <c r="E741" s="79"/>
      <c r="F741" s="79"/>
      <c r="G741" s="79"/>
    </row>
    <row r="742" spans="1:7" ht="15">
      <c r="A742" s="100"/>
      <c r="B742" s="100"/>
      <c r="C742" s="79"/>
      <c r="D742" s="79"/>
      <c r="E742" s="79"/>
      <c r="F742" s="79"/>
      <c r="G742" s="79"/>
    </row>
    <row r="743" spans="1:7" ht="15">
      <c r="A743" s="100"/>
      <c r="B743" s="100"/>
      <c r="C743" s="79"/>
      <c r="D743" s="79"/>
      <c r="E743" s="79"/>
      <c r="F743" s="79"/>
      <c r="G743" s="79"/>
    </row>
    <row r="744" spans="1:7" ht="15">
      <c r="A744" s="100"/>
      <c r="B744" s="100"/>
      <c r="C744" s="79"/>
      <c r="D744" s="79"/>
      <c r="E744" s="79"/>
      <c r="F744" s="79"/>
      <c r="G744" s="79"/>
    </row>
    <row r="745" spans="1:7" ht="15">
      <c r="A745" s="100"/>
      <c r="B745" s="100"/>
      <c r="C745" s="79"/>
      <c r="D745" s="79"/>
      <c r="E745" s="79"/>
      <c r="F745" s="79"/>
      <c r="G745" s="79"/>
    </row>
    <row r="746" spans="1:7" ht="15">
      <c r="A746" s="100"/>
      <c r="B746" s="100"/>
      <c r="C746" s="79"/>
      <c r="D746" s="79"/>
      <c r="E746" s="79"/>
      <c r="F746" s="79"/>
      <c r="G746" s="79"/>
    </row>
    <row r="747" spans="1:7" ht="15">
      <c r="A747" s="100"/>
      <c r="B747" s="100"/>
      <c r="C747" s="79"/>
      <c r="D747" s="79"/>
      <c r="E747" s="79"/>
      <c r="F747" s="79"/>
      <c r="G747" s="79"/>
    </row>
    <row r="748" spans="1:7" ht="15">
      <c r="A748" s="100"/>
      <c r="B748" s="100"/>
      <c r="C748" s="79"/>
      <c r="D748" s="79"/>
      <c r="E748" s="79"/>
      <c r="F748" s="79"/>
      <c r="G748" s="79"/>
    </row>
    <row r="749" spans="1:7" ht="15">
      <c r="A749" s="100"/>
      <c r="B749" s="100"/>
      <c r="C749" s="79"/>
      <c r="D749" s="79"/>
      <c r="E749" s="79"/>
      <c r="F749" s="79"/>
      <c r="G749" s="79"/>
    </row>
    <row r="750" spans="1:7" ht="15">
      <c r="A750" s="100"/>
      <c r="B750" s="100"/>
      <c r="C750" s="79"/>
      <c r="D750" s="79"/>
      <c r="E750" s="79"/>
      <c r="F750" s="79"/>
      <c r="G750" s="79"/>
    </row>
    <row r="751" spans="1:7" ht="15">
      <c r="A751" s="100"/>
      <c r="B751" s="100"/>
      <c r="C751" s="79"/>
      <c r="D751" s="79"/>
      <c r="E751" s="79"/>
      <c r="F751" s="79"/>
      <c r="G751" s="79"/>
    </row>
    <row r="752" spans="1:7" ht="15">
      <c r="A752" s="100"/>
      <c r="B752" s="100"/>
      <c r="C752" s="79"/>
      <c r="D752" s="79"/>
      <c r="E752" s="79"/>
      <c r="F752" s="79"/>
      <c r="G752" s="79"/>
    </row>
    <row r="753" spans="1:7" ht="15">
      <c r="A753" s="100"/>
      <c r="B753" s="100"/>
      <c r="C753" s="79"/>
      <c r="D753" s="79"/>
      <c r="E753" s="79"/>
      <c r="F753" s="79"/>
      <c r="G753" s="79"/>
    </row>
    <row r="754" spans="1:7" ht="15">
      <c r="A754" s="100"/>
      <c r="B754" s="100"/>
      <c r="C754" s="79"/>
      <c r="D754" s="79"/>
      <c r="E754" s="79"/>
      <c r="F754" s="79"/>
      <c r="G754" s="79"/>
    </row>
    <row r="755" spans="1:7" ht="15">
      <c r="A755" s="100"/>
      <c r="B755" s="100"/>
      <c r="C755" s="79"/>
      <c r="D755" s="79"/>
      <c r="E755" s="79"/>
      <c r="F755" s="79"/>
      <c r="G755" s="79"/>
    </row>
    <row r="756" spans="1:7" ht="15">
      <c r="A756" s="100"/>
      <c r="B756" s="100"/>
      <c r="C756" s="79"/>
      <c r="D756" s="79"/>
      <c r="E756" s="79"/>
      <c r="F756" s="79"/>
      <c r="G756" s="79"/>
    </row>
    <row r="757" spans="1:7" ht="15">
      <c r="A757" s="100"/>
      <c r="B757" s="100"/>
      <c r="C757" s="79"/>
      <c r="D757" s="79"/>
      <c r="E757" s="79"/>
      <c r="F757" s="79"/>
      <c r="G757" s="79"/>
    </row>
    <row r="758" spans="1:7" ht="15">
      <c r="A758" s="100"/>
      <c r="B758" s="100"/>
      <c r="C758" s="79"/>
      <c r="D758" s="79"/>
      <c r="E758" s="79"/>
      <c r="F758" s="79"/>
      <c r="G758" s="79"/>
    </row>
    <row r="759" spans="1:7" ht="15">
      <c r="A759" s="100"/>
      <c r="B759" s="100"/>
      <c r="C759" s="79"/>
      <c r="D759" s="79"/>
      <c r="E759" s="79"/>
      <c r="F759" s="79"/>
      <c r="G759" s="79"/>
    </row>
    <row r="760" spans="1:7" ht="15">
      <c r="A760" s="100"/>
      <c r="B760" s="100"/>
      <c r="C760" s="79"/>
      <c r="D760" s="79"/>
      <c r="E760" s="79"/>
      <c r="F760" s="79"/>
      <c r="G760" s="79"/>
    </row>
    <row r="761" spans="1:7" ht="15">
      <c r="A761" s="100"/>
      <c r="B761" s="100"/>
      <c r="C761" s="79"/>
      <c r="D761" s="79"/>
      <c r="E761" s="79"/>
      <c r="F761" s="79"/>
      <c r="G761" s="79"/>
    </row>
    <row r="762" spans="1:7" ht="15">
      <c r="A762" s="100"/>
      <c r="B762" s="100"/>
      <c r="C762" s="79"/>
      <c r="D762" s="79"/>
      <c r="E762" s="79"/>
      <c r="F762" s="79"/>
      <c r="G762" s="79"/>
    </row>
    <row r="763" spans="1:7" ht="15">
      <c r="A763" s="100"/>
      <c r="B763" s="100"/>
      <c r="C763" s="79"/>
      <c r="D763" s="79"/>
      <c r="E763" s="79"/>
      <c r="F763" s="79"/>
      <c r="G763" s="79"/>
    </row>
    <row r="764" spans="1:7" ht="15">
      <c r="A764" s="100"/>
      <c r="B764" s="100"/>
      <c r="C764" s="79"/>
      <c r="D764" s="79"/>
      <c r="E764" s="79"/>
      <c r="F764" s="79"/>
      <c r="G764" s="79"/>
    </row>
    <row r="765" spans="1:7" ht="15">
      <c r="A765" s="100"/>
      <c r="B765" s="100"/>
      <c r="C765" s="79"/>
      <c r="D765" s="79"/>
      <c r="E765" s="79"/>
      <c r="F765" s="79"/>
      <c r="G765" s="79"/>
    </row>
    <row r="766" spans="1:7" ht="15">
      <c r="A766" s="100"/>
      <c r="B766" s="100"/>
      <c r="C766" s="79"/>
      <c r="D766" s="79"/>
      <c r="E766" s="79"/>
      <c r="F766" s="79"/>
      <c r="G766" s="79"/>
    </row>
    <row r="767" spans="1:7" ht="15">
      <c r="A767" s="100"/>
      <c r="B767" s="100"/>
      <c r="C767" s="79"/>
      <c r="D767" s="79"/>
      <c r="E767" s="79"/>
      <c r="F767" s="79"/>
      <c r="G767" s="79"/>
    </row>
    <row r="768" spans="1:7" ht="15">
      <c r="A768" s="100"/>
      <c r="B768" s="100"/>
      <c r="C768" s="79"/>
      <c r="D768" s="79"/>
      <c r="E768" s="79"/>
      <c r="F768" s="79"/>
      <c r="G768" s="79"/>
    </row>
    <row r="769" spans="1:7" ht="15">
      <c r="A769" s="100"/>
      <c r="B769" s="100"/>
      <c r="C769" s="79"/>
      <c r="D769" s="79"/>
      <c r="E769" s="79"/>
      <c r="F769" s="79"/>
      <c r="G769" s="79"/>
    </row>
    <row r="770" spans="1:7" ht="15">
      <c r="A770" s="100"/>
      <c r="B770" s="100"/>
      <c r="C770" s="79"/>
      <c r="D770" s="79"/>
      <c r="E770" s="79"/>
      <c r="F770" s="79"/>
      <c r="G770" s="79"/>
    </row>
    <row r="771" spans="1:7" ht="15">
      <c r="A771" s="100"/>
      <c r="B771" s="100"/>
      <c r="C771" s="79"/>
      <c r="D771" s="79"/>
      <c r="E771" s="79"/>
      <c r="F771" s="79"/>
      <c r="G771" s="79"/>
    </row>
    <row r="772" spans="1:7" ht="15">
      <c r="A772" s="100"/>
      <c r="B772" s="100"/>
      <c r="C772" s="79"/>
      <c r="D772" s="79"/>
      <c r="E772" s="79"/>
      <c r="F772" s="79"/>
      <c r="G772" s="79"/>
    </row>
    <row r="773" spans="1:7" ht="15">
      <c r="A773" s="100"/>
      <c r="B773" s="100"/>
      <c r="C773" s="79"/>
      <c r="D773" s="79"/>
      <c r="E773" s="79"/>
      <c r="F773" s="79"/>
      <c r="G773" s="79"/>
    </row>
    <row r="774" spans="1:7" ht="15">
      <c r="A774" s="100"/>
      <c r="B774" s="100"/>
      <c r="C774" s="79"/>
      <c r="D774" s="79"/>
      <c r="E774" s="79"/>
      <c r="F774" s="79"/>
      <c r="G774" s="79"/>
    </row>
    <row r="775" spans="1:7" ht="15">
      <c r="A775" s="100"/>
      <c r="B775" s="100"/>
      <c r="C775" s="79"/>
      <c r="D775" s="79"/>
      <c r="E775" s="79"/>
      <c r="F775" s="79"/>
      <c r="G775" s="79"/>
    </row>
    <row r="776" spans="1:7" ht="15">
      <c r="A776" s="100"/>
      <c r="B776" s="100"/>
      <c r="C776" s="79"/>
      <c r="D776" s="79"/>
      <c r="E776" s="79"/>
      <c r="F776" s="79"/>
      <c r="G776" s="79"/>
    </row>
    <row r="777" spans="1:7" ht="15">
      <c r="A777" s="100"/>
      <c r="B777" s="100"/>
      <c r="C777" s="79"/>
      <c r="D777" s="79"/>
      <c r="E777" s="79"/>
      <c r="F777" s="79"/>
      <c r="G777" s="79"/>
    </row>
    <row r="778" spans="1:7" ht="15">
      <c r="A778" s="100"/>
      <c r="B778" s="100"/>
      <c r="C778" s="79"/>
      <c r="D778" s="79"/>
      <c r="E778" s="79"/>
      <c r="F778" s="79"/>
      <c r="G778" s="79"/>
    </row>
    <row r="779" spans="1:7" ht="15">
      <c r="A779" s="100"/>
      <c r="B779" s="100"/>
      <c r="C779" s="79"/>
      <c r="D779" s="79"/>
      <c r="E779" s="79"/>
      <c r="F779" s="79"/>
      <c r="G779" s="79"/>
    </row>
    <row r="780" spans="1:7" ht="15">
      <c r="A780" s="100"/>
      <c r="B780" s="100"/>
      <c r="C780" s="79"/>
      <c r="D780" s="79"/>
      <c r="E780" s="79"/>
      <c r="F780" s="79"/>
      <c r="G780" s="79"/>
    </row>
    <row r="781" spans="1:7" ht="15">
      <c r="A781" s="100"/>
      <c r="B781" s="100"/>
      <c r="C781" s="79"/>
      <c r="D781" s="79"/>
      <c r="E781" s="79"/>
      <c r="F781" s="79"/>
      <c r="G781" s="79"/>
    </row>
    <row r="782" spans="1:7" ht="15">
      <c r="A782" s="100"/>
      <c r="B782" s="100"/>
      <c r="C782" s="79"/>
      <c r="D782" s="79"/>
      <c r="E782" s="79"/>
      <c r="F782" s="79"/>
      <c r="G782" s="79"/>
    </row>
    <row r="783" spans="1:7" ht="15">
      <c r="A783" s="100"/>
      <c r="B783" s="100"/>
      <c r="C783" s="79"/>
      <c r="D783" s="79"/>
      <c r="E783" s="79"/>
      <c r="F783" s="79"/>
      <c r="G783" s="79"/>
    </row>
    <row r="784" spans="1:7" ht="15">
      <c r="A784" s="100"/>
      <c r="B784" s="100"/>
      <c r="C784" s="79"/>
      <c r="D784" s="79"/>
      <c r="E784" s="79"/>
      <c r="F784" s="79"/>
      <c r="G784" s="79"/>
    </row>
    <row r="785" spans="1:7" ht="15">
      <c r="A785" s="100"/>
      <c r="B785" s="100"/>
      <c r="C785" s="79"/>
      <c r="D785" s="79"/>
      <c r="E785" s="79"/>
      <c r="F785" s="79"/>
      <c r="G785" s="79"/>
    </row>
    <row r="786" spans="1:7" ht="15">
      <c r="A786" s="100"/>
      <c r="B786" s="100"/>
      <c r="C786" s="79"/>
      <c r="D786" s="79"/>
      <c r="E786" s="79"/>
      <c r="F786" s="79"/>
      <c r="G786" s="79"/>
    </row>
    <row r="787" spans="1:7" ht="15">
      <c r="A787" s="100"/>
      <c r="B787" s="100"/>
      <c r="C787" s="79"/>
      <c r="D787" s="79"/>
      <c r="E787" s="79"/>
      <c r="F787" s="79"/>
      <c r="G787" s="79"/>
    </row>
    <row r="788" spans="1:7" ht="15">
      <c r="A788" s="100"/>
      <c r="B788" s="100"/>
      <c r="C788" s="79"/>
      <c r="D788" s="79"/>
      <c r="E788" s="79"/>
      <c r="F788" s="79"/>
      <c r="G788" s="79"/>
    </row>
    <row r="789" spans="1:7" ht="15">
      <c r="A789" s="100"/>
      <c r="B789" s="100"/>
      <c r="C789" s="79"/>
      <c r="D789" s="79"/>
      <c r="E789" s="79"/>
      <c r="F789" s="79"/>
      <c r="G789" s="79"/>
    </row>
    <row r="790" spans="1:7" ht="15">
      <c r="A790" s="100"/>
      <c r="B790" s="100"/>
      <c r="C790" s="79"/>
      <c r="D790" s="79"/>
      <c r="E790" s="79"/>
      <c r="F790" s="79"/>
      <c r="G790" s="79"/>
    </row>
    <row r="791" spans="1:7" ht="15">
      <c r="A791" s="100"/>
      <c r="B791" s="100"/>
      <c r="C791" s="79"/>
      <c r="D791" s="79"/>
      <c r="E791" s="79"/>
      <c r="F791" s="79"/>
      <c r="G791" s="79"/>
    </row>
    <row r="792" spans="1:7" ht="15">
      <c r="A792" s="100"/>
      <c r="B792" s="100"/>
      <c r="C792" s="79"/>
      <c r="D792" s="79"/>
      <c r="E792" s="79"/>
      <c r="F792" s="79"/>
      <c r="G792" s="79"/>
    </row>
    <row r="793" spans="1:7" ht="15">
      <c r="A793" s="100"/>
      <c r="B793" s="100"/>
      <c r="C793" s="79"/>
      <c r="D793" s="79"/>
      <c r="E793" s="79"/>
      <c r="F793" s="79"/>
      <c r="G793" s="79"/>
    </row>
    <row r="794" spans="1:7" ht="15">
      <c r="A794" s="100"/>
      <c r="B794" s="100"/>
      <c r="C794" s="79"/>
      <c r="D794" s="79"/>
      <c r="E794" s="79"/>
      <c r="F794" s="79"/>
      <c r="G794" s="79"/>
    </row>
    <row r="795" spans="1:7" ht="15">
      <c r="A795" s="100"/>
      <c r="B795" s="100"/>
      <c r="C795" s="79"/>
      <c r="D795" s="79"/>
      <c r="E795" s="79"/>
      <c r="F795" s="79"/>
      <c r="G795" s="79"/>
    </row>
    <row r="796" spans="1:7" ht="15">
      <c r="A796" s="100"/>
      <c r="B796" s="100"/>
      <c r="C796" s="79"/>
      <c r="D796" s="79"/>
      <c r="E796" s="79"/>
      <c r="F796" s="79"/>
      <c r="G796" s="79"/>
    </row>
    <row r="797" spans="1:7" ht="15">
      <c r="A797" s="100"/>
      <c r="B797" s="100"/>
      <c r="C797" s="79"/>
      <c r="D797" s="79"/>
      <c r="E797" s="79"/>
      <c r="F797" s="79"/>
      <c r="G797" s="79"/>
    </row>
    <row r="798" spans="1:7" ht="15">
      <c r="A798" s="100"/>
      <c r="B798" s="100"/>
      <c r="C798" s="79"/>
      <c r="D798" s="79"/>
      <c r="E798" s="79"/>
      <c r="F798" s="79"/>
      <c r="G798" s="79"/>
    </row>
    <row r="799" spans="1:7" ht="15">
      <c r="A799" s="100"/>
      <c r="B799" s="100"/>
      <c r="C799" s="79"/>
      <c r="D799" s="79"/>
      <c r="E799" s="79"/>
      <c r="F799" s="79"/>
      <c r="G799" s="79"/>
    </row>
    <row r="800" spans="1:7" ht="15">
      <c r="A800" s="100"/>
      <c r="B800" s="100"/>
      <c r="C800" s="79"/>
      <c r="D800" s="79"/>
      <c r="E800" s="79"/>
      <c r="F800" s="79"/>
      <c r="G800" s="79"/>
    </row>
    <row r="801" spans="1:7" ht="15">
      <c r="A801" s="100"/>
      <c r="B801" s="100"/>
      <c r="C801" s="79"/>
      <c r="D801" s="79"/>
      <c r="E801" s="79"/>
      <c r="F801" s="79"/>
      <c r="G801" s="79"/>
    </row>
    <row r="802" spans="1:7" ht="15">
      <c r="A802" s="100"/>
      <c r="B802" s="100"/>
      <c r="C802" s="79"/>
      <c r="D802" s="79"/>
      <c r="E802" s="79"/>
      <c r="F802" s="79"/>
      <c r="G802" s="79"/>
    </row>
    <row r="803" spans="1:7" ht="15">
      <c r="A803" s="100"/>
      <c r="B803" s="100"/>
      <c r="C803" s="79"/>
      <c r="D803" s="79"/>
      <c r="E803" s="79"/>
      <c r="F803" s="79"/>
      <c r="G803" s="79"/>
    </row>
    <row r="804" spans="1:7" ht="15">
      <c r="A804" s="100"/>
      <c r="B804" s="100"/>
      <c r="C804" s="79"/>
      <c r="D804" s="79"/>
      <c r="E804" s="79"/>
      <c r="F804" s="79"/>
      <c r="G804" s="79"/>
    </row>
    <row r="805" spans="1:7" ht="15">
      <c r="A805" s="100"/>
      <c r="B805" s="100"/>
      <c r="C805" s="79"/>
      <c r="D805" s="79"/>
      <c r="E805" s="79"/>
      <c r="F805" s="79"/>
      <c r="G805" s="79"/>
    </row>
    <row r="806" spans="1:7" ht="15">
      <c r="A806" s="100"/>
      <c r="B806" s="100"/>
      <c r="C806" s="79"/>
      <c r="D806" s="79"/>
      <c r="E806" s="79"/>
      <c r="F806" s="79"/>
      <c r="G806" s="79"/>
    </row>
    <row r="807" spans="1:7" ht="15">
      <c r="A807" s="100"/>
      <c r="B807" s="100"/>
      <c r="C807" s="79"/>
      <c r="D807" s="79"/>
      <c r="E807" s="79"/>
      <c r="F807" s="79"/>
      <c r="G807" s="79"/>
    </row>
    <row r="808" spans="1:7" ht="15">
      <c r="A808" s="100"/>
      <c r="B808" s="100"/>
      <c r="C808" s="79"/>
      <c r="D808" s="79"/>
      <c r="E808" s="79"/>
      <c r="F808" s="79"/>
      <c r="G808" s="79"/>
    </row>
    <row r="809" spans="1:7" ht="15">
      <c r="A809" s="100"/>
      <c r="B809" s="100"/>
      <c r="C809" s="79"/>
      <c r="D809" s="79"/>
      <c r="E809" s="79"/>
      <c r="F809" s="79"/>
      <c r="G809" s="79"/>
    </row>
    <row r="810" spans="1:7" ht="15">
      <c r="A810" s="100"/>
      <c r="B810" s="100"/>
      <c r="C810" s="79"/>
      <c r="D810" s="79"/>
      <c r="E810" s="79"/>
      <c r="F810" s="79"/>
      <c r="G810" s="79"/>
    </row>
    <row r="811" spans="1:7" ht="15">
      <c r="A811" s="100"/>
      <c r="B811" s="100"/>
      <c r="C811" s="79"/>
      <c r="D811" s="79"/>
      <c r="E811" s="79"/>
      <c r="F811" s="79"/>
      <c r="G811" s="79"/>
    </row>
    <row r="812" spans="1:7" ht="15">
      <c r="A812" s="100"/>
      <c r="B812" s="100"/>
      <c r="C812" s="79"/>
      <c r="D812" s="79"/>
      <c r="E812" s="79"/>
      <c r="F812" s="79"/>
      <c r="G812" s="79"/>
    </row>
    <row r="813" spans="1:7" ht="15">
      <c r="A813" s="100"/>
      <c r="B813" s="100"/>
      <c r="C813" s="79"/>
      <c r="D813" s="79"/>
      <c r="E813" s="79"/>
      <c r="F813" s="79"/>
      <c r="G813" s="79"/>
    </row>
    <row r="814" spans="1:7" ht="15">
      <c r="A814" s="100"/>
      <c r="B814" s="100"/>
      <c r="C814" s="79"/>
      <c r="D814" s="79"/>
      <c r="E814" s="79"/>
      <c r="F814" s="79"/>
      <c r="G814" s="79"/>
    </row>
    <row r="815" spans="1:7" ht="15">
      <c r="A815" s="100"/>
      <c r="B815" s="100"/>
      <c r="C815" s="79"/>
      <c r="D815" s="79"/>
      <c r="E815" s="79"/>
      <c r="F815" s="79"/>
      <c r="G815" s="79"/>
    </row>
    <row r="816" spans="1:7" ht="15">
      <c r="A816" s="100"/>
      <c r="B816" s="100"/>
      <c r="C816" s="79"/>
      <c r="D816" s="79"/>
      <c r="E816" s="79"/>
      <c r="F816" s="79"/>
      <c r="G816" s="79"/>
    </row>
    <row r="817" spans="1:7" ht="15">
      <c r="A817" s="100"/>
      <c r="B817" s="100"/>
      <c r="C817" s="79"/>
      <c r="D817" s="79"/>
      <c r="E817" s="79"/>
      <c r="F817" s="79"/>
      <c r="G817" s="79"/>
    </row>
    <row r="818" spans="1:7" ht="15">
      <c r="A818" s="100"/>
      <c r="B818" s="100"/>
      <c r="C818" s="79"/>
      <c r="D818" s="79"/>
      <c r="E818" s="79"/>
      <c r="F818" s="79"/>
      <c r="G818" s="79"/>
    </row>
    <row r="819" spans="1:7" ht="15">
      <c r="A819" s="100"/>
      <c r="B819" s="100"/>
      <c r="C819" s="79"/>
      <c r="D819" s="79"/>
      <c r="E819" s="79"/>
      <c r="F819" s="79"/>
      <c r="G819" s="79"/>
    </row>
    <row r="820" spans="1:7" ht="15">
      <c r="A820" s="100"/>
      <c r="B820" s="100"/>
      <c r="C820" s="79"/>
      <c r="D820" s="79"/>
      <c r="E820" s="79"/>
      <c r="F820" s="79"/>
      <c r="G820" s="79"/>
    </row>
    <row r="821" spans="1:7" ht="15">
      <c r="A821" s="100"/>
      <c r="B821" s="100"/>
      <c r="C821" s="79"/>
      <c r="D821" s="79"/>
      <c r="E821" s="79"/>
      <c r="F821" s="79"/>
      <c r="G821" s="79"/>
    </row>
    <row r="822" spans="1:7" ht="15">
      <c r="A822" s="100"/>
      <c r="B822" s="100"/>
      <c r="C822" s="79"/>
      <c r="D822" s="79"/>
      <c r="E822" s="79"/>
      <c r="F822" s="79"/>
      <c r="G822" s="79"/>
    </row>
    <row r="823" spans="1:7" ht="15">
      <c r="A823" s="100"/>
      <c r="B823" s="100"/>
      <c r="C823" s="79"/>
      <c r="D823" s="79"/>
      <c r="E823" s="79"/>
      <c r="F823" s="79"/>
      <c r="G823" s="79"/>
    </row>
    <row r="824" spans="1:7" ht="15">
      <c r="A824" s="100"/>
      <c r="B824" s="100"/>
      <c r="C824" s="79"/>
      <c r="D824" s="79"/>
      <c r="E824" s="79"/>
      <c r="F824" s="79"/>
      <c r="G824" s="79"/>
    </row>
    <row r="825" spans="1:7" ht="15">
      <c r="A825" s="100"/>
      <c r="B825" s="100"/>
      <c r="C825" s="79"/>
      <c r="D825" s="79"/>
      <c r="E825" s="79"/>
      <c r="F825" s="79"/>
      <c r="G825" s="79"/>
    </row>
    <row r="826" spans="1:7" ht="15">
      <c r="A826" s="100"/>
      <c r="B826" s="100"/>
      <c r="C826" s="79"/>
      <c r="D826" s="79"/>
      <c r="E826" s="79"/>
      <c r="F826" s="79"/>
      <c r="G826" s="79"/>
    </row>
    <row r="827" spans="1:7" ht="15">
      <c r="A827" s="100"/>
      <c r="B827" s="100"/>
      <c r="C827" s="79"/>
      <c r="D827" s="79"/>
      <c r="E827" s="79"/>
      <c r="F827" s="79"/>
      <c r="G827" s="79"/>
    </row>
    <row r="828" spans="1:7" ht="15">
      <c r="A828" s="100"/>
      <c r="B828" s="100"/>
      <c r="C828" s="79"/>
      <c r="D828" s="79"/>
      <c r="E828" s="79"/>
      <c r="F828" s="79"/>
      <c r="G828" s="79"/>
    </row>
    <row r="829" spans="1:7" ht="15">
      <c r="A829" s="100"/>
      <c r="B829" s="100"/>
      <c r="C829" s="79"/>
      <c r="D829" s="79"/>
      <c r="E829" s="79"/>
      <c r="F829" s="79"/>
      <c r="G829" s="79"/>
    </row>
    <row r="830" spans="1:7" ht="15">
      <c r="A830" s="100"/>
      <c r="B830" s="100"/>
      <c r="C830" s="79"/>
      <c r="D830" s="79"/>
      <c r="E830" s="79"/>
      <c r="F830" s="79"/>
      <c r="G830" s="79"/>
    </row>
    <row r="831" spans="1:7" ht="15">
      <c r="A831" s="100"/>
      <c r="B831" s="100"/>
      <c r="C831" s="79"/>
      <c r="D831" s="79"/>
      <c r="E831" s="79"/>
      <c r="F831" s="79"/>
      <c r="G831" s="79"/>
    </row>
    <row r="832" spans="1:7" ht="15">
      <c r="A832" s="100"/>
      <c r="B832" s="100"/>
      <c r="C832" s="79"/>
      <c r="D832" s="79"/>
      <c r="E832" s="79"/>
      <c r="F832" s="79"/>
      <c r="G832" s="79"/>
    </row>
    <row r="833" spans="1:7" ht="15">
      <c r="A833" s="100"/>
      <c r="B833" s="100"/>
      <c r="C833" s="79"/>
      <c r="D833" s="79"/>
      <c r="E833" s="79"/>
      <c r="F833" s="79"/>
      <c r="G833" s="79"/>
    </row>
    <row r="834" spans="1:7" ht="15">
      <c r="A834" s="100"/>
      <c r="B834" s="100"/>
      <c r="C834" s="79"/>
      <c r="D834" s="79"/>
      <c r="E834" s="79"/>
      <c r="F834" s="79"/>
      <c r="G834" s="79"/>
    </row>
    <row r="835" spans="1:7" ht="15">
      <c r="A835" s="100"/>
      <c r="B835" s="100"/>
      <c r="C835" s="79"/>
      <c r="D835" s="79"/>
      <c r="E835" s="79"/>
      <c r="F835" s="79"/>
      <c r="G835" s="79"/>
    </row>
    <row r="836" spans="1:7" ht="15">
      <c r="A836" s="100"/>
      <c r="B836" s="100"/>
      <c r="C836" s="79"/>
      <c r="D836" s="79"/>
      <c r="E836" s="79"/>
      <c r="F836" s="79"/>
      <c r="G836" s="79"/>
    </row>
    <row r="837" spans="1:7" ht="15">
      <c r="A837" s="100"/>
      <c r="B837" s="100"/>
      <c r="C837" s="79"/>
      <c r="D837" s="79"/>
      <c r="E837" s="79"/>
      <c r="F837" s="79"/>
      <c r="G837" s="79"/>
    </row>
    <row r="838" spans="1:7" ht="15">
      <c r="A838" s="100"/>
      <c r="B838" s="100"/>
      <c r="C838" s="79"/>
      <c r="D838" s="79"/>
      <c r="E838" s="79"/>
      <c r="F838" s="79"/>
      <c r="G838" s="79"/>
    </row>
    <row r="839" spans="1:7" ht="15">
      <c r="A839" s="100"/>
      <c r="B839" s="100"/>
      <c r="C839" s="79"/>
      <c r="D839" s="79"/>
      <c r="E839" s="79"/>
      <c r="F839" s="79"/>
      <c r="G839" s="79"/>
    </row>
    <row r="840" spans="1:7" ht="15">
      <c r="A840" s="100"/>
      <c r="B840" s="100"/>
      <c r="C840" s="79"/>
      <c r="D840" s="79"/>
      <c r="E840" s="79"/>
      <c r="F840" s="79"/>
      <c r="G840" s="79"/>
    </row>
    <row r="841" spans="1:7" ht="15">
      <c r="A841" s="100"/>
      <c r="B841" s="100"/>
      <c r="C841" s="79"/>
      <c r="D841" s="79"/>
      <c r="E841" s="79"/>
      <c r="F841" s="79"/>
      <c r="G841" s="79"/>
    </row>
    <row r="842" spans="1:7" ht="15">
      <c r="A842" s="100"/>
      <c r="B842" s="100"/>
      <c r="C842" s="79"/>
      <c r="D842" s="79"/>
      <c r="E842" s="79"/>
      <c r="F842" s="79"/>
      <c r="G842" s="79"/>
    </row>
    <row r="843" spans="1:7" ht="15">
      <c r="A843" s="100"/>
      <c r="B843" s="100"/>
      <c r="C843" s="79"/>
      <c r="D843" s="79"/>
      <c r="E843" s="79"/>
      <c r="F843" s="79"/>
      <c r="G843" s="79"/>
    </row>
    <row r="844" spans="1:7" ht="15">
      <c r="A844" s="100"/>
      <c r="B844" s="100"/>
      <c r="C844" s="79"/>
      <c r="D844" s="79"/>
      <c r="E844" s="79"/>
      <c r="F844" s="79"/>
      <c r="G844" s="79"/>
    </row>
    <row r="845" spans="1:7" ht="15">
      <c r="A845" s="100"/>
      <c r="B845" s="100"/>
      <c r="C845" s="79"/>
      <c r="D845" s="79"/>
      <c r="E845" s="79"/>
      <c r="F845" s="79"/>
      <c r="G845" s="79"/>
    </row>
    <row r="846" spans="1:7" ht="15">
      <c r="A846" s="100"/>
      <c r="B846" s="100"/>
      <c r="C846" s="79"/>
      <c r="D846" s="79"/>
      <c r="E846" s="79"/>
      <c r="F846" s="79"/>
      <c r="G846" s="79"/>
    </row>
    <row r="847" spans="1:7" ht="15">
      <c r="A847" s="100"/>
      <c r="B847" s="100"/>
      <c r="C847" s="79"/>
      <c r="D847" s="79"/>
      <c r="E847" s="79"/>
      <c r="F847" s="79"/>
      <c r="G847" s="79"/>
    </row>
    <row r="848" spans="1:7" ht="15">
      <c r="A848" s="100"/>
      <c r="B848" s="100"/>
      <c r="C848" s="79"/>
      <c r="D848" s="79"/>
      <c r="E848" s="79"/>
      <c r="F848" s="79"/>
      <c r="G848" s="79"/>
    </row>
    <row r="849" spans="1:7" ht="15">
      <c r="A849" s="100"/>
      <c r="B849" s="100"/>
      <c r="C849" s="79"/>
      <c r="D849" s="79"/>
      <c r="E849" s="79"/>
      <c r="F849" s="79"/>
      <c r="G849" s="79"/>
    </row>
    <row r="850" spans="1:7" ht="15">
      <c r="A850" s="100"/>
      <c r="B850" s="100"/>
      <c r="C850" s="79"/>
      <c r="D850" s="79"/>
      <c r="E850" s="79"/>
      <c r="F850" s="79"/>
      <c r="G850" s="79"/>
    </row>
    <row r="851" spans="1:7" ht="15">
      <c r="A851" s="100"/>
      <c r="B851" s="100"/>
      <c r="C851" s="79"/>
      <c r="D851" s="79"/>
      <c r="E851" s="79"/>
      <c r="F851" s="79"/>
      <c r="G851" s="79"/>
    </row>
    <row r="852" spans="1:7" ht="15">
      <c r="A852" s="100"/>
      <c r="B852" s="100"/>
      <c r="C852" s="79"/>
      <c r="D852" s="79"/>
      <c r="E852" s="79"/>
      <c r="F852" s="79"/>
      <c r="G852" s="79"/>
    </row>
    <row r="853" spans="1:7" ht="15">
      <c r="A853" s="100"/>
      <c r="B853" s="100"/>
      <c r="C853" s="79"/>
      <c r="D853" s="79"/>
      <c r="E853" s="79"/>
      <c r="F853" s="79"/>
      <c r="G853" s="79"/>
    </row>
    <row r="854" spans="1:7" ht="15">
      <c r="A854" s="100"/>
      <c r="B854" s="100"/>
      <c r="C854" s="79"/>
      <c r="D854" s="79"/>
      <c r="E854" s="79"/>
      <c r="F854" s="79"/>
      <c r="G854" s="79"/>
    </row>
    <row r="855" spans="1:7" ht="15">
      <c r="A855" s="100"/>
      <c r="B855" s="100"/>
      <c r="C855" s="79"/>
      <c r="D855" s="79"/>
      <c r="E855" s="79"/>
      <c r="F855" s="79"/>
      <c r="G855" s="79"/>
    </row>
    <row r="856" spans="1:7" ht="15">
      <c r="A856" s="100"/>
      <c r="B856" s="100"/>
      <c r="C856" s="79"/>
      <c r="D856" s="79"/>
      <c r="E856" s="79"/>
      <c r="F856" s="79"/>
      <c r="G856" s="79"/>
    </row>
    <row r="857" spans="1:7" ht="15">
      <c r="A857" s="100"/>
      <c r="B857" s="100"/>
      <c r="C857" s="79"/>
      <c r="D857" s="79"/>
      <c r="E857" s="79"/>
      <c r="F857" s="79"/>
      <c r="G857" s="79"/>
    </row>
    <row r="858" spans="1:7" ht="15">
      <c r="A858" s="100"/>
      <c r="B858" s="100"/>
      <c r="C858" s="79"/>
      <c r="D858" s="79"/>
      <c r="E858" s="79"/>
      <c r="F858" s="79"/>
      <c r="G858" s="79"/>
    </row>
    <row r="859" spans="1:7" ht="15">
      <c r="A859" s="100"/>
      <c r="B859" s="100"/>
      <c r="C859" s="79"/>
      <c r="D859" s="79"/>
      <c r="E859" s="79"/>
      <c r="F859" s="79"/>
      <c r="G859" s="79"/>
    </row>
    <row r="860" spans="1:7" ht="15">
      <c r="A860" s="100"/>
      <c r="B860" s="100"/>
      <c r="C860" s="79"/>
      <c r="D860" s="79"/>
      <c r="E860" s="79"/>
      <c r="F860" s="79"/>
      <c r="G860" s="79"/>
    </row>
    <row r="861" spans="1:7" ht="15">
      <c r="A861" s="100"/>
      <c r="B861" s="100"/>
      <c r="C861" s="79"/>
      <c r="D861" s="79"/>
      <c r="E861" s="79"/>
      <c r="F861" s="79"/>
      <c r="G861" s="79"/>
    </row>
    <row r="862" spans="1:7" ht="15">
      <c r="A862" s="100"/>
      <c r="B862" s="100"/>
      <c r="C862" s="79"/>
      <c r="D862" s="79"/>
      <c r="E862" s="79"/>
      <c r="F862" s="79"/>
      <c r="G862" s="79"/>
    </row>
    <row r="863" spans="1:7" ht="15">
      <c r="A863" s="100"/>
      <c r="B863" s="100"/>
      <c r="C863" s="79"/>
      <c r="D863" s="79"/>
      <c r="E863" s="79"/>
      <c r="F863" s="79"/>
      <c r="G863" s="79"/>
    </row>
    <row r="864" spans="1:7" ht="15">
      <c r="A864" s="100"/>
      <c r="B864" s="100"/>
      <c r="C864" s="79"/>
      <c r="D864" s="79"/>
      <c r="E864" s="79"/>
      <c r="F864" s="79"/>
      <c r="G864" s="79"/>
    </row>
    <row r="865" spans="1:7" ht="15">
      <c r="A865" s="100"/>
      <c r="B865" s="100"/>
      <c r="C865" s="79"/>
      <c r="D865" s="79"/>
      <c r="E865" s="79"/>
      <c r="F865" s="79"/>
      <c r="G865" s="79"/>
    </row>
    <row r="866" spans="1:7" ht="15">
      <c r="A866" s="100"/>
      <c r="B866" s="100"/>
      <c r="C866" s="79"/>
      <c r="D866" s="79"/>
      <c r="E866" s="79"/>
      <c r="F866" s="79"/>
      <c r="G866" s="79"/>
    </row>
    <row r="867" spans="1:7" ht="15">
      <c r="A867" s="100"/>
      <c r="B867" s="100"/>
      <c r="C867" s="79"/>
      <c r="D867" s="79"/>
      <c r="E867" s="79"/>
      <c r="F867" s="79"/>
      <c r="G867" s="79"/>
    </row>
    <row r="868" spans="1:7" ht="15">
      <c r="A868" s="100"/>
      <c r="B868" s="100"/>
      <c r="C868" s="79"/>
      <c r="D868" s="79"/>
      <c r="E868" s="79"/>
      <c r="F868" s="79"/>
      <c r="G868" s="79"/>
    </row>
    <row r="869" spans="1:7" ht="15">
      <c r="A869" s="100"/>
      <c r="B869" s="100"/>
      <c r="C869" s="79"/>
      <c r="D869" s="79"/>
      <c r="E869" s="79"/>
      <c r="F869" s="79"/>
      <c r="G869" s="79"/>
    </row>
    <row r="870" spans="1:7" ht="15">
      <c r="A870" s="100"/>
      <c r="B870" s="100"/>
      <c r="C870" s="79"/>
      <c r="D870" s="79"/>
      <c r="E870" s="79"/>
      <c r="F870" s="79"/>
      <c r="G870" s="79"/>
    </row>
    <row r="871" spans="1:7" ht="15">
      <c r="A871" s="100"/>
      <c r="B871" s="100"/>
      <c r="C871" s="79"/>
      <c r="D871" s="79"/>
      <c r="E871" s="79"/>
      <c r="F871" s="79"/>
      <c r="G871" s="79"/>
    </row>
    <row r="872" spans="1:7" ht="15">
      <c r="A872" s="100"/>
      <c r="B872" s="100"/>
      <c r="C872" s="79"/>
      <c r="D872" s="79"/>
      <c r="E872" s="79"/>
      <c r="F872" s="79"/>
      <c r="G872" s="79"/>
    </row>
    <row r="873" spans="1:7" ht="15">
      <c r="A873" s="100"/>
      <c r="B873" s="100"/>
      <c r="C873" s="79"/>
      <c r="D873" s="79"/>
      <c r="E873" s="79"/>
      <c r="F873" s="79"/>
      <c r="G873" s="79"/>
    </row>
    <row r="874" spans="1:7" ht="15">
      <c r="A874" s="100"/>
      <c r="B874" s="100"/>
      <c r="C874" s="79"/>
      <c r="D874" s="79"/>
      <c r="E874" s="79"/>
      <c r="F874" s="79"/>
      <c r="G874" s="79"/>
    </row>
    <row r="875" spans="1:7" ht="15">
      <c r="A875" s="100"/>
      <c r="B875" s="100"/>
      <c r="C875" s="79"/>
      <c r="D875" s="79"/>
      <c r="E875" s="79"/>
      <c r="F875" s="79"/>
      <c r="G875" s="79"/>
    </row>
    <row r="876" spans="1:7" ht="15">
      <c r="A876" s="100"/>
      <c r="B876" s="100"/>
      <c r="C876" s="79"/>
      <c r="D876" s="79"/>
      <c r="E876" s="79"/>
      <c r="F876" s="79"/>
      <c r="G876" s="79"/>
    </row>
    <row r="877" spans="1:7" ht="15">
      <c r="A877" s="100"/>
      <c r="B877" s="100"/>
      <c r="C877" s="79"/>
      <c r="D877" s="79"/>
      <c r="E877" s="79"/>
      <c r="F877" s="79"/>
      <c r="G877" s="79"/>
    </row>
    <row r="878" spans="1:7" ht="15">
      <c r="A878" s="100"/>
      <c r="B878" s="100"/>
      <c r="C878" s="79"/>
      <c r="D878" s="79"/>
      <c r="E878" s="79"/>
      <c r="F878" s="79"/>
      <c r="G878" s="79"/>
    </row>
    <row r="879" spans="1:7" ht="15">
      <c r="A879" s="100"/>
      <c r="B879" s="100"/>
      <c r="C879" s="79"/>
      <c r="D879" s="79"/>
      <c r="E879" s="79"/>
      <c r="F879" s="79"/>
      <c r="G879" s="79"/>
    </row>
    <row r="880" spans="1:7" ht="15">
      <c r="A880" s="100"/>
      <c r="B880" s="100"/>
      <c r="C880" s="79"/>
      <c r="D880" s="79"/>
      <c r="E880" s="79"/>
      <c r="F880" s="79"/>
      <c r="G880" s="79"/>
    </row>
    <row r="881" spans="1:7" ht="15">
      <c r="A881" s="100"/>
      <c r="B881" s="100"/>
      <c r="C881" s="79"/>
      <c r="D881" s="79"/>
      <c r="E881" s="79"/>
      <c r="F881" s="79"/>
      <c r="G881" s="79"/>
    </row>
    <row r="882" spans="1:7" ht="15">
      <c r="A882" s="100"/>
      <c r="B882" s="100"/>
      <c r="C882" s="79"/>
      <c r="D882" s="79"/>
      <c r="E882" s="79"/>
      <c r="F882" s="79"/>
      <c r="G882" s="79"/>
    </row>
    <row r="883" spans="1:7" ht="15">
      <c r="A883" s="100"/>
      <c r="B883" s="100"/>
      <c r="C883" s="79"/>
      <c r="D883" s="79"/>
      <c r="E883" s="79"/>
      <c r="F883" s="79"/>
      <c r="G883" s="79"/>
    </row>
    <row r="884" spans="1:7" ht="15">
      <c r="A884" s="100"/>
      <c r="B884" s="100"/>
      <c r="C884" s="79"/>
      <c r="D884" s="79"/>
      <c r="E884" s="79"/>
      <c r="F884" s="79"/>
      <c r="G884" s="79"/>
    </row>
    <row r="885" spans="1:7" ht="15">
      <c r="A885" s="100"/>
      <c r="B885" s="100"/>
      <c r="C885" s="79"/>
      <c r="D885" s="79"/>
      <c r="E885" s="79"/>
      <c r="F885" s="79"/>
      <c r="G885" s="79"/>
    </row>
    <row r="886" spans="1:7" ht="15">
      <c r="A886" s="100"/>
      <c r="B886" s="100"/>
      <c r="C886" s="79"/>
      <c r="D886" s="79"/>
      <c r="E886" s="79"/>
      <c r="F886" s="79"/>
      <c r="G886" s="79"/>
    </row>
    <row r="887" spans="1:7" ht="15">
      <c r="A887" s="100"/>
      <c r="B887" s="100"/>
      <c r="C887" s="79"/>
      <c r="D887" s="79"/>
      <c r="E887" s="79"/>
      <c r="F887" s="79"/>
      <c r="G887" s="79"/>
    </row>
    <row r="888" spans="1:7" ht="15">
      <c r="A888" s="100"/>
      <c r="B888" s="100"/>
      <c r="C888" s="79"/>
      <c r="D888" s="79"/>
      <c r="E888" s="79"/>
      <c r="F888" s="79"/>
      <c r="G888" s="79"/>
    </row>
    <row r="889" spans="1:7" ht="15">
      <c r="A889" s="100"/>
      <c r="B889" s="100"/>
      <c r="C889" s="79"/>
      <c r="D889" s="79"/>
      <c r="E889" s="79"/>
      <c r="F889" s="79"/>
      <c r="G889" s="79"/>
    </row>
    <row r="890" spans="1:7" ht="15">
      <c r="A890" s="100"/>
      <c r="B890" s="100"/>
      <c r="C890" s="79"/>
      <c r="D890" s="79"/>
      <c r="E890" s="79"/>
      <c r="F890" s="79"/>
      <c r="G890" s="79"/>
    </row>
    <row r="891" spans="1:7" ht="15">
      <c r="A891" s="100"/>
      <c r="B891" s="100"/>
      <c r="C891" s="79"/>
      <c r="D891" s="79"/>
      <c r="E891" s="79"/>
      <c r="F891" s="79"/>
      <c r="G891" s="79"/>
    </row>
    <row r="892" spans="1:7" ht="15">
      <c r="A892" s="100"/>
      <c r="B892" s="100"/>
      <c r="C892" s="79"/>
      <c r="D892" s="79"/>
      <c r="E892" s="79"/>
      <c r="F892" s="79"/>
      <c r="G892" s="79"/>
    </row>
    <row r="893" spans="1:7" ht="15">
      <c r="A893" s="100"/>
      <c r="B893" s="100"/>
      <c r="C893" s="79"/>
      <c r="D893" s="79"/>
      <c r="E893" s="79"/>
      <c r="F893" s="79"/>
      <c r="G893" s="79"/>
    </row>
    <row r="894" spans="1:7" ht="15">
      <c r="A894" s="100"/>
      <c r="B894" s="100"/>
      <c r="C894" s="79"/>
      <c r="D894" s="79"/>
      <c r="E894" s="79"/>
      <c r="F894" s="79"/>
      <c r="G894" s="79"/>
    </row>
    <row r="895" spans="1:7" ht="15">
      <c r="A895" s="100"/>
      <c r="B895" s="100"/>
      <c r="C895" s="79"/>
      <c r="D895" s="79"/>
      <c r="E895" s="79"/>
      <c r="F895" s="79"/>
      <c r="G895" s="79"/>
    </row>
    <row r="896" spans="1:7" ht="15">
      <c r="A896" s="100"/>
      <c r="B896" s="100"/>
      <c r="C896" s="79"/>
      <c r="D896" s="79"/>
      <c r="E896" s="79"/>
      <c r="F896" s="79"/>
      <c r="G896" s="79"/>
    </row>
    <row r="897" spans="1:7" ht="15">
      <c r="A897" s="100"/>
      <c r="B897" s="100"/>
      <c r="C897" s="79"/>
      <c r="D897" s="79"/>
      <c r="E897" s="79"/>
      <c r="F897" s="79"/>
      <c r="G897" s="79"/>
    </row>
    <row r="898" spans="1:7" ht="15">
      <c r="A898" s="100"/>
      <c r="B898" s="100"/>
      <c r="C898" s="79"/>
      <c r="D898" s="79"/>
      <c r="E898" s="79"/>
      <c r="F898" s="79"/>
      <c r="G898" s="79"/>
    </row>
    <row r="899" spans="1:7" ht="15">
      <c r="A899" s="100"/>
      <c r="B899" s="100"/>
      <c r="C899" s="79"/>
      <c r="D899" s="79"/>
      <c r="E899" s="79"/>
      <c r="F899" s="79"/>
      <c r="G899" s="79"/>
    </row>
    <row r="900" spans="1:7" ht="15">
      <c r="A900" s="100"/>
      <c r="B900" s="100"/>
      <c r="C900" s="79"/>
      <c r="D900" s="79"/>
      <c r="E900" s="79"/>
      <c r="F900" s="79"/>
      <c r="G900" s="79"/>
    </row>
    <row r="901" spans="1:7" ht="15">
      <c r="A901" s="100"/>
      <c r="B901" s="100"/>
      <c r="C901" s="79"/>
      <c r="D901" s="79"/>
      <c r="E901" s="79"/>
      <c r="F901" s="79"/>
      <c r="G901" s="79"/>
    </row>
    <row r="902" spans="1:7" ht="15">
      <c r="A902" s="100"/>
      <c r="B902" s="100"/>
      <c r="C902" s="79"/>
      <c r="D902" s="79"/>
      <c r="E902" s="79"/>
      <c r="F902" s="79"/>
      <c r="G902" s="79"/>
    </row>
    <row r="903" spans="1:7" ht="15">
      <c r="A903" s="100"/>
      <c r="B903" s="100"/>
      <c r="C903" s="79"/>
      <c r="D903" s="79"/>
      <c r="E903" s="79"/>
      <c r="F903" s="79"/>
      <c r="G903" s="79"/>
    </row>
    <row r="904" spans="1:7" ht="15">
      <c r="A904" s="100"/>
      <c r="B904" s="100"/>
      <c r="C904" s="79"/>
      <c r="D904" s="79"/>
      <c r="E904" s="79"/>
      <c r="F904" s="79"/>
      <c r="G904" s="79"/>
    </row>
    <row r="905" spans="1:7" ht="15">
      <c r="A905" s="100"/>
      <c r="B905" s="100"/>
      <c r="C905" s="79"/>
      <c r="D905" s="79"/>
      <c r="E905" s="79"/>
      <c r="F905" s="79"/>
      <c r="G905" s="79"/>
    </row>
    <row r="906" spans="1:7" ht="15">
      <c r="A906" s="100"/>
      <c r="B906" s="100"/>
      <c r="C906" s="79"/>
      <c r="D906" s="79"/>
      <c r="E906" s="79"/>
      <c r="F906" s="79"/>
      <c r="G906" s="79"/>
    </row>
    <row r="907" spans="1:7" ht="15">
      <c r="A907" s="100"/>
      <c r="B907" s="100"/>
      <c r="C907" s="79"/>
      <c r="D907" s="79"/>
      <c r="E907" s="79"/>
      <c r="F907" s="79"/>
      <c r="G907" s="79"/>
    </row>
    <row r="908" spans="1:7" ht="15">
      <c r="A908" s="100"/>
      <c r="B908" s="100"/>
      <c r="C908" s="79"/>
      <c r="D908" s="79"/>
      <c r="E908" s="79"/>
      <c r="F908" s="79"/>
      <c r="G908" s="79"/>
    </row>
    <row r="909" spans="1:7" ht="15">
      <c r="A909" s="100"/>
      <c r="B909" s="100"/>
      <c r="C909" s="79"/>
      <c r="D909" s="79"/>
      <c r="E909" s="79"/>
      <c r="F909" s="79"/>
      <c r="G909" s="79"/>
    </row>
    <row r="910" spans="1:7" ht="15">
      <c r="A910" s="100"/>
      <c r="B910" s="100"/>
      <c r="C910" s="79"/>
      <c r="D910" s="79"/>
      <c r="E910" s="79"/>
      <c r="F910" s="79"/>
      <c r="G910" s="79"/>
    </row>
    <row r="911" spans="1:7" ht="15">
      <c r="A911" s="100"/>
      <c r="B911" s="100"/>
      <c r="C911" s="79"/>
      <c r="D911" s="79"/>
      <c r="E911" s="79"/>
      <c r="F911" s="79"/>
      <c r="G911" s="79"/>
    </row>
    <row r="912" spans="1:7" ht="15">
      <c r="A912" s="100"/>
      <c r="B912" s="100"/>
      <c r="C912" s="79"/>
      <c r="D912" s="79"/>
      <c r="E912" s="79"/>
      <c r="F912" s="79"/>
      <c r="G912" s="79"/>
    </row>
    <row r="913" spans="1:7" ht="15">
      <c r="A913" s="100"/>
      <c r="B913" s="100"/>
      <c r="C913" s="79"/>
      <c r="D913" s="79"/>
      <c r="E913" s="79"/>
      <c r="F913" s="79"/>
      <c r="G913" s="79"/>
    </row>
    <row r="914" spans="1:7" ht="15">
      <c r="A914" s="100"/>
      <c r="B914" s="100"/>
      <c r="C914" s="79"/>
      <c r="D914" s="79"/>
      <c r="E914" s="79"/>
      <c r="F914" s="79"/>
      <c r="G914" s="79"/>
    </row>
    <row r="915" spans="1:7" ht="15">
      <c r="A915" s="100"/>
      <c r="B915" s="100"/>
      <c r="C915" s="79"/>
      <c r="D915" s="79"/>
      <c r="E915" s="79"/>
      <c r="F915" s="79"/>
      <c r="G915" s="79"/>
    </row>
    <row r="916" spans="1:7" ht="15">
      <c r="A916" s="100"/>
      <c r="B916" s="100"/>
      <c r="C916" s="79"/>
      <c r="D916" s="79"/>
      <c r="E916" s="79"/>
      <c r="F916" s="79"/>
      <c r="G916" s="79"/>
    </row>
    <row r="917" spans="1:7" ht="15">
      <c r="A917" s="100"/>
      <c r="B917" s="100"/>
      <c r="C917" s="79"/>
      <c r="D917" s="79"/>
      <c r="E917" s="79"/>
      <c r="F917" s="79"/>
      <c r="G917" s="79"/>
    </row>
    <row r="918" spans="1:7" ht="15">
      <c r="A918" s="100"/>
      <c r="B918" s="100"/>
      <c r="C918" s="79"/>
      <c r="D918" s="79"/>
      <c r="E918" s="79"/>
      <c r="F918" s="79"/>
      <c r="G918" s="79"/>
    </row>
    <row r="919" spans="1:7" ht="15">
      <c r="A919" s="100"/>
      <c r="B919" s="100"/>
      <c r="C919" s="79"/>
      <c r="D919" s="79"/>
      <c r="E919" s="79"/>
      <c r="F919" s="79"/>
      <c r="G919" s="79"/>
    </row>
    <row r="920" spans="1:7" ht="15">
      <c r="A920" s="100"/>
      <c r="B920" s="100"/>
      <c r="C920" s="79"/>
      <c r="D920" s="79"/>
      <c r="E920" s="79"/>
      <c r="F920" s="79"/>
      <c r="G920" s="79"/>
    </row>
    <row r="921" spans="1:7" ht="15">
      <c r="A921" s="100"/>
      <c r="B921" s="100"/>
      <c r="C921" s="79"/>
      <c r="D921" s="79"/>
      <c r="E921" s="79"/>
      <c r="F921" s="79"/>
      <c r="G921" s="79"/>
    </row>
    <row r="922" spans="1:7" ht="15">
      <c r="A922" s="100"/>
      <c r="B922" s="100"/>
      <c r="C922" s="79"/>
      <c r="D922" s="79"/>
      <c r="E922" s="79"/>
      <c r="F922" s="79"/>
      <c r="G922" s="79"/>
    </row>
    <row r="923" spans="1:7" ht="15">
      <c r="A923" s="100"/>
      <c r="B923" s="100"/>
      <c r="C923" s="79"/>
      <c r="D923" s="79"/>
      <c r="E923" s="79"/>
      <c r="F923" s="79"/>
      <c r="G923" s="79"/>
    </row>
    <row r="924" spans="1:7" ht="15">
      <c r="A924" s="100"/>
      <c r="B924" s="100"/>
      <c r="C924" s="79"/>
      <c r="D924" s="79"/>
      <c r="E924" s="79"/>
      <c r="F924" s="79"/>
      <c r="G924" s="79"/>
    </row>
    <row r="925" spans="1:7" ht="15">
      <c r="A925" s="100"/>
      <c r="B925" s="100"/>
      <c r="C925" s="79"/>
      <c r="D925" s="79"/>
      <c r="E925" s="79"/>
      <c r="F925" s="79"/>
      <c r="G925" s="79"/>
    </row>
    <row r="926" spans="1:7" ht="15">
      <c r="A926" s="100"/>
      <c r="B926" s="100"/>
      <c r="C926" s="79"/>
      <c r="D926" s="79"/>
      <c r="E926" s="79"/>
      <c r="F926" s="79"/>
      <c r="G926" s="79"/>
    </row>
    <row r="927" spans="1:7" ht="15">
      <c r="A927" s="100"/>
      <c r="B927" s="100"/>
      <c r="C927" s="79"/>
      <c r="D927" s="79"/>
      <c r="E927" s="79"/>
      <c r="F927" s="79"/>
      <c r="G927" s="79"/>
    </row>
    <row r="928" spans="1:7" ht="15">
      <c r="A928" s="100"/>
      <c r="B928" s="100"/>
      <c r="C928" s="79"/>
      <c r="D928" s="79"/>
      <c r="E928" s="79"/>
      <c r="F928" s="79"/>
      <c r="G928" s="79"/>
    </row>
    <row r="929" spans="1:7" ht="15">
      <c r="A929" s="100"/>
      <c r="B929" s="100"/>
      <c r="C929" s="79"/>
      <c r="D929" s="79"/>
      <c r="E929" s="79"/>
      <c r="F929" s="79"/>
      <c r="G929" s="79"/>
    </row>
    <row r="930" spans="1:7" ht="15">
      <c r="A930" s="100"/>
      <c r="B930" s="100"/>
      <c r="C930" s="79"/>
      <c r="D930" s="79"/>
      <c r="E930" s="79"/>
      <c r="F930" s="79"/>
      <c r="G930" s="79"/>
    </row>
    <row r="931" spans="1:7" ht="15">
      <c r="A931" s="100"/>
      <c r="B931" s="100"/>
      <c r="C931" s="79"/>
      <c r="D931" s="79"/>
      <c r="E931" s="79"/>
      <c r="F931" s="79"/>
      <c r="G931" s="79"/>
    </row>
    <row r="932" spans="1:7" ht="15">
      <c r="A932" s="100"/>
      <c r="B932" s="100"/>
      <c r="C932" s="79"/>
      <c r="D932" s="79"/>
      <c r="E932" s="79"/>
      <c r="F932" s="79"/>
      <c r="G932" s="79"/>
    </row>
    <row r="933" spans="1:7" ht="15">
      <c r="A933" s="100"/>
      <c r="B933" s="100"/>
      <c r="C933" s="79"/>
      <c r="D933" s="79"/>
      <c r="E933" s="79"/>
      <c r="F933" s="79"/>
      <c r="G933" s="79"/>
    </row>
    <row r="934" spans="1:7" ht="15">
      <c r="A934" s="100"/>
      <c r="B934" s="100"/>
      <c r="C934" s="79"/>
      <c r="D934" s="79"/>
      <c r="E934" s="79"/>
      <c r="F934" s="79"/>
      <c r="G934" s="79"/>
    </row>
    <row r="935" spans="1:7" ht="15">
      <c r="A935" s="100"/>
      <c r="B935" s="100"/>
      <c r="C935" s="79"/>
      <c r="D935" s="79"/>
      <c r="E935" s="79"/>
      <c r="F935" s="79"/>
      <c r="G935" s="79"/>
    </row>
    <row r="936" spans="1:7" ht="15">
      <c r="A936" s="100"/>
      <c r="B936" s="100"/>
      <c r="C936" s="79"/>
      <c r="D936" s="79"/>
      <c r="E936" s="79"/>
      <c r="F936" s="79"/>
      <c r="G936" s="79"/>
    </row>
    <row r="937" spans="1:7" ht="15">
      <c r="A937" s="100"/>
      <c r="B937" s="100"/>
      <c r="C937" s="79"/>
      <c r="D937" s="79"/>
      <c r="E937" s="79"/>
      <c r="F937" s="79"/>
      <c r="G937" s="79"/>
    </row>
    <row r="938" spans="1:7" ht="15">
      <c r="A938" s="100"/>
      <c r="B938" s="100"/>
      <c r="C938" s="79"/>
      <c r="D938" s="79"/>
      <c r="E938" s="79"/>
      <c r="F938" s="79"/>
      <c r="G938" s="79"/>
    </row>
    <row r="939" spans="1:7" ht="15">
      <c r="A939" s="100"/>
      <c r="B939" s="100"/>
      <c r="C939" s="79"/>
      <c r="D939" s="79"/>
      <c r="E939" s="79"/>
      <c r="F939" s="79"/>
      <c r="G939" s="79"/>
    </row>
    <row r="940" spans="1:7" ht="15">
      <c r="A940" s="100"/>
      <c r="B940" s="100"/>
      <c r="C940" s="79"/>
      <c r="D940" s="79"/>
      <c r="E940" s="79"/>
      <c r="F940" s="79"/>
      <c r="G940" s="79"/>
    </row>
    <row r="941" spans="1:7" ht="15">
      <c r="A941" s="100"/>
      <c r="B941" s="100"/>
      <c r="C941" s="79"/>
      <c r="D941" s="79"/>
      <c r="E941" s="79"/>
      <c r="F941" s="79"/>
      <c r="G941" s="79"/>
    </row>
    <row r="942" spans="1:7" ht="15">
      <c r="A942" s="100"/>
      <c r="B942" s="100"/>
      <c r="C942" s="79"/>
      <c r="D942" s="79"/>
      <c r="E942" s="79"/>
      <c r="F942" s="79"/>
      <c r="G942" s="79"/>
    </row>
    <row r="943" spans="1:7" ht="15">
      <c r="A943" s="100"/>
      <c r="B943" s="100"/>
      <c r="C943" s="79"/>
      <c r="D943" s="79"/>
      <c r="E943" s="79"/>
      <c r="F943" s="79"/>
      <c r="G943" s="79"/>
    </row>
    <row r="944" spans="1:7" ht="15">
      <c r="A944" s="100"/>
      <c r="B944" s="100"/>
      <c r="C944" s="79"/>
      <c r="D944" s="79"/>
      <c r="E944" s="79"/>
      <c r="F944" s="79"/>
      <c r="G944" s="79"/>
    </row>
    <row r="945" spans="1:7" ht="15">
      <c r="A945" s="100"/>
      <c r="B945" s="100"/>
      <c r="C945" s="79"/>
      <c r="D945" s="79"/>
      <c r="E945" s="79"/>
      <c r="F945" s="79"/>
      <c r="G945" s="79"/>
    </row>
    <row r="946" spans="1:7" ht="15">
      <c r="A946" s="100"/>
      <c r="B946" s="100"/>
      <c r="C946" s="79"/>
      <c r="D946" s="79"/>
      <c r="E946" s="79"/>
      <c r="F946" s="79"/>
      <c r="G946" s="79"/>
    </row>
    <row r="947" spans="1:7" ht="15">
      <c r="A947" s="100"/>
      <c r="B947" s="100"/>
      <c r="C947" s="79"/>
      <c r="D947" s="79"/>
      <c r="E947" s="79"/>
      <c r="F947" s="79"/>
      <c r="G947" s="79"/>
    </row>
    <row r="948" spans="1:7" ht="15">
      <c r="A948" s="100"/>
      <c r="B948" s="100"/>
      <c r="C948" s="79"/>
      <c r="D948" s="79"/>
      <c r="E948" s="79"/>
      <c r="F948" s="79"/>
      <c r="G948" s="79"/>
    </row>
    <row r="949" spans="1:7" ht="15">
      <c r="A949" s="100"/>
      <c r="B949" s="100"/>
      <c r="C949" s="79"/>
      <c r="D949" s="79"/>
      <c r="E949" s="79"/>
      <c r="F949" s="79"/>
      <c r="G949" s="79"/>
    </row>
    <row r="950" spans="1:7" ht="15">
      <c r="A950" s="100"/>
      <c r="B950" s="100"/>
      <c r="C950" s="79"/>
      <c r="D950" s="79"/>
      <c r="E950" s="79"/>
      <c r="F950" s="79"/>
      <c r="G950" s="79"/>
    </row>
    <row r="951" spans="1:7" ht="15">
      <c r="A951" s="100"/>
      <c r="B951" s="100"/>
      <c r="C951" s="79"/>
      <c r="D951" s="79"/>
      <c r="E951" s="79"/>
      <c r="F951" s="79"/>
      <c r="G951" s="79"/>
    </row>
    <row r="952" spans="1:7" ht="15">
      <c r="A952" s="100"/>
      <c r="B952" s="100"/>
      <c r="C952" s="79"/>
      <c r="D952" s="79"/>
      <c r="E952" s="79"/>
      <c r="F952" s="79"/>
      <c r="G952" s="79"/>
    </row>
    <row r="953" spans="1:7" ht="15">
      <c r="A953" s="100"/>
      <c r="B953" s="100"/>
      <c r="C953" s="79"/>
      <c r="D953" s="79"/>
      <c r="E953" s="79"/>
      <c r="F953" s="79"/>
      <c r="G953" s="79"/>
    </row>
    <row r="954" spans="1:7" ht="15">
      <c r="A954" s="100"/>
      <c r="B954" s="100"/>
      <c r="C954" s="79"/>
      <c r="D954" s="79"/>
      <c r="E954" s="79"/>
      <c r="F954" s="79"/>
      <c r="G954" s="79"/>
    </row>
    <row r="955" spans="1:7" ht="15">
      <c r="A955" s="100"/>
      <c r="B955" s="100"/>
      <c r="C955" s="79"/>
      <c r="D955" s="79"/>
      <c r="E955" s="79"/>
      <c r="F955" s="79"/>
      <c r="G955" s="79"/>
    </row>
    <row r="956" spans="1:7" ht="15">
      <c r="A956" s="100"/>
      <c r="B956" s="100"/>
      <c r="C956" s="79"/>
      <c r="D956" s="79"/>
      <c r="E956" s="79"/>
      <c r="F956" s="79"/>
      <c r="G956" s="79"/>
    </row>
    <row r="957" spans="1:7" ht="15">
      <c r="A957" s="100"/>
      <c r="B957" s="100"/>
      <c r="C957" s="79"/>
      <c r="D957" s="79"/>
      <c r="E957" s="79"/>
      <c r="F957" s="79"/>
      <c r="G957" s="79"/>
    </row>
    <row r="958" spans="1:7" ht="15">
      <c r="A958" s="100"/>
      <c r="B958" s="100"/>
      <c r="C958" s="79"/>
      <c r="D958" s="79"/>
      <c r="E958" s="79"/>
      <c r="F958" s="79"/>
      <c r="G958" s="79"/>
    </row>
    <row r="959" spans="1:7" ht="15">
      <c r="A959" s="100"/>
      <c r="B959" s="100"/>
      <c r="C959" s="79"/>
      <c r="D959" s="79"/>
      <c r="E959" s="79"/>
      <c r="F959" s="79"/>
      <c r="G959" s="79"/>
    </row>
    <row r="960" spans="1:7" ht="15">
      <c r="A960" s="100"/>
      <c r="B960" s="100"/>
      <c r="C960" s="79"/>
      <c r="D960" s="79"/>
      <c r="E960" s="79"/>
      <c r="F960" s="79"/>
      <c r="G960" s="79"/>
    </row>
    <row r="961" spans="1:7" ht="15">
      <c r="A961" s="100"/>
      <c r="B961" s="100"/>
      <c r="C961" s="79"/>
      <c r="D961" s="79"/>
      <c r="E961" s="79"/>
      <c r="F961" s="79"/>
      <c r="G961" s="79"/>
    </row>
    <row r="962" spans="1:7" ht="15">
      <c r="A962" s="100"/>
      <c r="B962" s="100"/>
      <c r="C962" s="79"/>
      <c r="D962" s="79"/>
      <c r="E962" s="79"/>
      <c r="F962" s="79"/>
      <c r="G962" s="79"/>
    </row>
    <row r="963" spans="1:7" ht="15">
      <c r="A963" s="100"/>
      <c r="B963" s="100"/>
      <c r="C963" s="79"/>
      <c r="D963" s="79"/>
      <c r="E963" s="79"/>
      <c r="F963" s="79"/>
      <c r="G963" s="79"/>
    </row>
    <row r="964" spans="1:7" ht="15">
      <c r="A964" s="100"/>
      <c r="B964" s="100"/>
      <c r="C964" s="79"/>
      <c r="D964" s="79"/>
      <c r="E964" s="79"/>
      <c r="F964" s="79"/>
      <c r="G964" s="79"/>
    </row>
    <row r="965" spans="1:7" ht="15">
      <c r="A965" s="100"/>
      <c r="B965" s="100"/>
      <c r="C965" s="79"/>
      <c r="D965" s="79"/>
      <c r="E965" s="79"/>
      <c r="F965" s="79"/>
      <c r="G965" s="79"/>
    </row>
    <row r="966" spans="1:7" ht="15">
      <c r="A966" s="100"/>
      <c r="B966" s="100"/>
      <c r="C966" s="79"/>
      <c r="D966" s="79"/>
      <c r="E966" s="79"/>
      <c r="F966" s="79"/>
      <c r="G966" s="79"/>
    </row>
    <row r="967" spans="1:7" ht="15">
      <c r="A967" s="100"/>
      <c r="B967" s="100"/>
      <c r="C967" s="79"/>
      <c r="D967" s="79"/>
      <c r="E967" s="79"/>
      <c r="F967" s="79"/>
      <c r="G967" s="79"/>
    </row>
    <row r="968" spans="1:7" ht="15">
      <c r="A968" s="100"/>
      <c r="B968" s="100"/>
      <c r="C968" s="79"/>
      <c r="D968" s="79"/>
      <c r="E968" s="79"/>
      <c r="F968" s="79"/>
      <c r="G968" s="79"/>
    </row>
    <row r="969" spans="1:7" ht="15">
      <c r="A969" s="100"/>
      <c r="B969" s="100"/>
      <c r="C969" s="79"/>
      <c r="D969" s="79"/>
      <c r="E969" s="79"/>
      <c r="F969" s="79"/>
      <c r="G969" s="79"/>
    </row>
    <row r="970" spans="1:7" ht="15">
      <c r="A970" s="100"/>
      <c r="B970" s="100"/>
      <c r="C970" s="79"/>
      <c r="D970" s="79"/>
      <c r="E970" s="79"/>
      <c r="F970" s="79"/>
      <c r="G970" s="79"/>
    </row>
    <row r="971" spans="1:7" ht="15">
      <c r="A971" s="100"/>
      <c r="B971" s="100"/>
      <c r="C971" s="79"/>
      <c r="D971" s="79"/>
      <c r="E971" s="79"/>
      <c r="F971" s="79"/>
      <c r="G971" s="79"/>
    </row>
    <row r="972" spans="1:7" ht="15">
      <c r="A972" s="100"/>
      <c r="B972" s="100"/>
      <c r="C972" s="79"/>
      <c r="D972" s="79"/>
      <c r="E972" s="79"/>
      <c r="F972" s="79"/>
      <c r="G972" s="79"/>
    </row>
    <row r="973" spans="1:7" ht="15">
      <c r="A973" s="100"/>
      <c r="B973" s="100"/>
      <c r="C973" s="79"/>
      <c r="D973" s="79"/>
      <c r="E973" s="79"/>
      <c r="F973" s="79"/>
      <c r="G973" s="79"/>
    </row>
    <row r="974" spans="1:7" ht="15">
      <c r="A974" s="100"/>
      <c r="B974" s="100"/>
      <c r="C974" s="79"/>
      <c r="D974" s="79"/>
      <c r="E974" s="79"/>
      <c r="F974" s="79"/>
      <c r="G974" s="79"/>
    </row>
    <row r="975" spans="1:7" ht="15">
      <c r="A975" s="100"/>
      <c r="B975" s="100"/>
      <c r="C975" s="79"/>
      <c r="D975" s="79"/>
      <c r="E975" s="79"/>
      <c r="F975" s="79"/>
      <c r="G975" s="79"/>
    </row>
    <row r="976" spans="1:7" ht="15">
      <c r="A976" s="100"/>
      <c r="B976" s="100"/>
      <c r="C976" s="79"/>
      <c r="D976" s="79"/>
      <c r="E976" s="79"/>
      <c r="F976" s="79"/>
      <c r="G976" s="79"/>
    </row>
    <row r="977" spans="1:7" ht="15">
      <c r="A977" s="100"/>
      <c r="B977" s="100"/>
      <c r="C977" s="79"/>
      <c r="D977" s="79"/>
      <c r="E977" s="79"/>
      <c r="F977" s="79"/>
      <c r="G977" s="79"/>
    </row>
    <row r="978" spans="1:7" ht="15">
      <c r="A978" s="100"/>
      <c r="B978" s="100"/>
      <c r="C978" s="79"/>
      <c r="D978" s="79"/>
      <c r="E978" s="79"/>
      <c r="F978" s="79"/>
      <c r="G978" s="79"/>
    </row>
    <row r="979" spans="1:7" ht="15">
      <c r="A979" s="100"/>
      <c r="B979" s="100"/>
      <c r="C979" s="79"/>
      <c r="D979" s="79"/>
      <c r="E979" s="79"/>
      <c r="F979" s="79"/>
      <c r="G979" s="79"/>
    </row>
    <row r="980" spans="1:7" ht="15">
      <c r="A980" s="100"/>
      <c r="B980" s="100"/>
      <c r="C980" s="79"/>
      <c r="D980" s="79"/>
      <c r="E980" s="79"/>
      <c r="F980" s="79"/>
      <c r="G980" s="79"/>
    </row>
    <row r="981" spans="1:7" ht="15">
      <c r="A981" s="100"/>
      <c r="B981" s="100"/>
      <c r="C981" s="79"/>
      <c r="D981" s="79"/>
      <c r="E981" s="79"/>
      <c r="F981" s="79"/>
      <c r="G981" s="79"/>
    </row>
    <row r="982" spans="1:7" ht="15">
      <c r="A982" s="100"/>
      <c r="B982" s="100"/>
      <c r="C982" s="79"/>
      <c r="D982" s="79"/>
      <c r="E982" s="79"/>
      <c r="F982" s="79"/>
      <c r="G982" s="79"/>
    </row>
    <row r="983" spans="1:7" ht="15">
      <c r="A983" s="100"/>
      <c r="B983" s="100"/>
      <c r="C983" s="79"/>
      <c r="D983" s="79"/>
      <c r="E983" s="79"/>
      <c r="F983" s="79"/>
      <c r="G983" s="79"/>
    </row>
    <row r="984" spans="1:7" ht="15">
      <c r="A984" s="100"/>
      <c r="B984" s="100"/>
      <c r="C984" s="79"/>
      <c r="D984" s="79"/>
      <c r="E984" s="79"/>
      <c r="F984" s="79"/>
      <c r="G984" s="79"/>
    </row>
    <row r="985" spans="1:7" ht="15">
      <c r="A985" s="100"/>
      <c r="B985" s="100"/>
      <c r="C985" s="79"/>
      <c r="D985" s="79"/>
      <c r="E985" s="79"/>
      <c r="F985" s="79"/>
      <c r="G985" s="79"/>
    </row>
    <row r="986" spans="1:7" ht="15">
      <c r="A986" s="100"/>
      <c r="B986" s="100"/>
      <c r="C986" s="79"/>
      <c r="D986" s="79"/>
      <c r="E986" s="79"/>
      <c r="F986" s="79"/>
      <c r="G986" s="79"/>
    </row>
    <row r="987" spans="1:7" ht="15">
      <c r="A987" s="100"/>
      <c r="B987" s="100"/>
      <c r="C987" s="79"/>
      <c r="D987" s="79"/>
      <c r="E987" s="79"/>
      <c r="F987" s="79"/>
      <c r="G987" s="79"/>
    </row>
    <row r="988" spans="1:7" ht="15">
      <c r="A988" s="100"/>
      <c r="B988" s="100"/>
      <c r="C988" s="79"/>
      <c r="D988" s="79"/>
      <c r="E988" s="79"/>
      <c r="F988" s="79"/>
      <c r="G988" s="79"/>
    </row>
    <row r="989" spans="1:7" ht="15">
      <c r="A989" s="100"/>
      <c r="B989" s="100"/>
      <c r="C989" s="79"/>
      <c r="D989" s="79"/>
      <c r="E989" s="79"/>
      <c r="F989" s="79"/>
      <c r="G989" s="79"/>
    </row>
    <row r="990" spans="1:7" ht="15">
      <c r="A990" s="100"/>
      <c r="B990" s="100"/>
      <c r="C990" s="79"/>
      <c r="D990" s="79"/>
      <c r="E990" s="79"/>
      <c r="F990" s="79"/>
      <c r="G990" s="79"/>
    </row>
    <row r="991" spans="1:7" ht="15">
      <c r="A991" s="100"/>
      <c r="B991" s="100"/>
      <c r="C991" s="79"/>
      <c r="D991" s="79"/>
      <c r="E991" s="79"/>
      <c r="F991" s="79"/>
      <c r="G991" s="79"/>
    </row>
    <row r="992" spans="1:7" ht="15">
      <c r="A992" s="100"/>
      <c r="B992" s="100"/>
      <c r="C992" s="79"/>
      <c r="D992" s="79"/>
      <c r="E992" s="79"/>
      <c r="F992" s="79"/>
      <c r="G992" s="79"/>
    </row>
    <row r="993" spans="1:7" ht="15">
      <c r="A993" s="100"/>
      <c r="B993" s="100"/>
      <c r="C993" s="79"/>
      <c r="D993" s="79"/>
      <c r="E993" s="79"/>
      <c r="F993" s="79"/>
      <c r="G993" s="79"/>
    </row>
    <row r="994" spans="1:7" ht="15">
      <c r="A994" s="100"/>
      <c r="B994" s="100"/>
      <c r="C994" s="79"/>
      <c r="D994" s="79"/>
      <c r="E994" s="79"/>
      <c r="F994" s="79"/>
      <c r="G994" s="79"/>
    </row>
    <row r="995" spans="1:7" ht="15">
      <c r="A995" s="100"/>
      <c r="B995" s="100"/>
      <c r="C995" s="79"/>
      <c r="D995" s="79"/>
      <c r="E995" s="79"/>
      <c r="F995" s="79"/>
      <c r="G995" s="79"/>
    </row>
    <row r="996" spans="1:7" ht="15">
      <c r="A996" s="100"/>
      <c r="B996" s="100"/>
      <c r="C996" s="79"/>
      <c r="D996" s="79"/>
      <c r="E996" s="79"/>
      <c r="F996" s="79"/>
      <c r="G996" s="79"/>
    </row>
    <row r="997" spans="1:7" ht="15">
      <c r="A997" s="100"/>
      <c r="B997" s="100"/>
      <c r="C997" s="79"/>
      <c r="D997" s="79"/>
      <c r="E997" s="79"/>
      <c r="F997" s="79"/>
      <c r="G997" s="79"/>
    </row>
    <row r="998" spans="1:7" ht="15">
      <c r="A998" s="100"/>
      <c r="B998" s="100"/>
      <c r="C998" s="79"/>
      <c r="D998" s="79"/>
      <c r="E998" s="79"/>
      <c r="F998" s="79"/>
      <c r="G998" s="79"/>
    </row>
    <row r="999" spans="1:7" ht="15">
      <c r="A999" s="100"/>
      <c r="B999" s="100"/>
      <c r="C999" s="79"/>
      <c r="D999" s="79"/>
      <c r="E999" s="79"/>
      <c r="F999" s="79"/>
      <c r="G999" s="79"/>
    </row>
    <row r="1000" spans="1:7" ht="15">
      <c r="A1000" s="100"/>
      <c r="B1000" s="100"/>
      <c r="C1000" s="79"/>
      <c r="D1000" s="79"/>
      <c r="E1000" s="79"/>
      <c r="F1000" s="79"/>
      <c r="G1000" s="79"/>
    </row>
    <row r="1001" spans="1:7" ht="15">
      <c r="A1001" s="100"/>
      <c r="B1001" s="100"/>
      <c r="C1001" s="79"/>
      <c r="D1001" s="79"/>
      <c r="E1001" s="79"/>
      <c r="F1001" s="79"/>
      <c r="G1001" s="79"/>
    </row>
    <row r="1002" spans="1:7" ht="15">
      <c r="A1002" s="100"/>
      <c r="B1002" s="100"/>
      <c r="C1002" s="79"/>
      <c r="D1002" s="79"/>
      <c r="E1002" s="79"/>
      <c r="F1002" s="79"/>
      <c r="G1002" s="79"/>
    </row>
    <row r="1003" spans="1:7" ht="15">
      <c r="A1003" s="100"/>
      <c r="B1003" s="100"/>
      <c r="C1003" s="79"/>
      <c r="D1003" s="79"/>
      <c r="E1003" s="79"/>
      <c r="F1003" s="79"/>
      <c r="G1003" s="79"/>
    </row>
    <row r="1004" spans="1:7" ht="15">
      <c r="A1004" s="100"/>
      <c r="B1004" s="100"/>
      <c r="C1004" s="79"/>
      <c r="D1004" s="79"/>
      <c r="E1004" s="79"/>
      <c r="F1004" s="79"/>
      <c r="G1004" s="79"/>
    </row>
    <row r="1005" spans="1:7" ht="15">
      <c r="A1005" s="100"/>
      <c r="B1005" s="100"/>
      <c r="C1005" s="79"/>
      <c r="D1005" s="79"/>
      <c r="E1005" s="79"/>
      <c r="F1005" s="79"/>
      <c r="G1005" s="79"/>
    </row>
    <row r="1006" spans="1:7" ht="15">
      <c r="A1006" s="100"/>
      <c r="B1006" s="100"/>
      <c r="C1006" s="79"/>
      <c r="D1006" s="79"/>
      <c r="E1006" s="79"/>
      <c r="F1006" s="79"/>
      <c r="G1006" s="79"/>
    </row>
    <row r="1007" spans="1:7" ht="15">
      <c r="A1007" s="100"/>
      <c r="B1007" s="100"/>
      <c r="C1007" s="79"/>
      <c r="D1007" s="79"/>
      <c r="E1007" s="79"/>
      <c r="F1007" s="79"/>
      <c r="G1007" s="79"/>
    </row>
    <row r="1008" spans="1:7" ht="15">
      <c r="A1008" s="100"/>
      <c r="B1008" s="100"/>
      <c r="C1008" s="79"/>
      <c r="D1008" s="79"/>
      <c r="E1008" s="79"/>
      <c r="F1008" s="79"/>
      <c r="G1008" s="79"/>
    </row>
    <row r="1009" spans="1:7" ht="15">
      <c r="A1009" s="100"/>
      <c r="B1009" s="100"/>
      <c r="C1009" s="79"/>
      <c r="D1009" s="79"/>
      <c r="E1009" s="79"/>
      <c r="F1009" s="79"/>
      <c r="G1009" s="79"/>
    </row>
    <row r="1010" spans="1:7" ht="15">
      <c r="A1010" s="100"/>
      <c r="B1010" s="100"/>
      <c r="C1010" s="79"/>
      <c r="D1010" s="79"/>
      <c r="E1010" s="79"/>
      <c r="F1010" s="79"/>
      <c r="G1010" s="79"/>
    </row>
    <row r="1011" spans="1:7" ht="15">
      <c r="A1011" s="100"/>
      <c r="B1011" s="100"/>
      <c r="C1011" s="79"/>
      <c r="D1011" s="79"/>
      <c r="E1011" s="79"/>
      <c r="F1011" s="79"/>
      <c r="G1011" s="79"/>
    </row>
    <row r="1012" spans="1:7" ht="15">
      <c r="A1012" s="100"/>
      <c r="B1012" s="100"/>
      <c r="C1012" s="79"/>
      <c r="D1012" s="79"/>
      <c r="E1012" s="79"/>
      <c r="F1012" s="79"/>
      <c r="G1012" s="79"/>
    </row>
    <row r="1013" spans="1:7" ht="15">
      <c r="A1013" s="100"/>
      <c r="B1013" s="100"/>
      <c r="C1013" s="79"/>
      <c r="D1013" s="79"/>
      <c r="E1013" s="79"/>
      <c r="F1013" s="79"/>
      <c r="G1013" s="79"/>
    </row>
    <row r="1014" spans="1:7" ht="15">
      <c r="A1014" s="100"/>
      <c r="B1014" s="100"/>
      <c r="C1014" s="79"/>
      <c r="D1014" s="79"/>
      <c r="E1014" s="79"/>
      <c r="F1014" s="79"/>
      <c r="G1014" s="79"/>
    </row>
    <row r="1015" spans="1:7" ht="15">
      <c r="A1015" s="100"/>
      <c r="B1015" s="100"/>
      <c r="C1015" s="79"/>
      <c r="D1015" s="79"/>
      <c r="E1015" s="79"/>
      <c r="F1015" s="79"/>
      <c r="G1015" s="79"/>
    </row>
    <row r="1016" spans="1:7" ht="15">
      <c r="A1016" s="100"/>
      <c r="B1016" s="100"/>
      <c r="C1016" s="79"/>
      <c r="D1016" s="79"/>
      <c r="E1016" s="79"/>
      <c r="F1016" s="79"/>
      <c r="G1016" s="79"/>
    </row>
    <row r="1017" spans="1:7" ht="15">
      <c r="A1017" s="100"/>
      <c r="B1017" s="100"/>
      <c r="C1017" s="79"/>
      <c r="D1017" s="79"/>
      <c r="E1017" s="79"/>
      <c r="F1017" s="79"/>
      <c r="G1017" s="79"/>
    </row>
    <row r="1018" spans="1:7" ht="15">
      <c r="A1018" s="100"/>
      <c r="B1018" s="100"/>
      <c r="C1018" s="79"/>
      <c r="D1018" s="79"/>
      <c r="E1018" s="79"/>
      <c r="F1018" s="79"/>
      <c r="G1018" s="79"/>
    </row>
    <row r="1019" spans="1:7" ht="15">
      <c r="A1019" s="100"/>
      <c r="B1019" s="100"/>
      <c r="C1019" s="79"/>
      <c r="D1019" s="79"/>
      <c r="E1019" s="79"/>
      <c r="F1019" s="79"/>
      <c r="G1019" s="79"/>
    </row>
    <row r="1020" spans="1:7" ht="15">
      <c r="A1020" s="100"/>
      <c r="B1020" s="100"/>
      <c r="C1020" s="79"/>
      <c r="D1020" s="79"/>
      <c r="E1020" s="79"/>
      <c r="F1020" s="79"/>
      <c r="G1020" s="79"/>
    </row>
    <row r="1021" spans="1:7" ht="15">
      <c r="A1021" s="100"/>
      <c r="B1021" s="100"/>
      <c r="C1021" s="79"/>
      <c r="D1021" s="79"/>
      <c r="E1021" s="79"/>
      <c r="F1021" s="79"/>
      <c r="G1021" s="79"/>
    </row>
    <row r="1022" spans="1:7" ht="15">
      <c r="A1022" s="100"/>
      <c r="B1022" s="100"/>
      <c r="C1022" s="79"/>
      <c r="D1022" s="79"/>
      <c r="E1022" s="79"/>
      <c r="F1022" s="79"/>
      <c r="G1022" s="79"/>
    </row>
    <row r="1023" spans="1:7" ht="15">
      <c r="A1023" s="100"/>
      <c r="B1023" s="100"/>
      <c r="C1023" s="79"/>
      <c r="D1023" s="79"/>
      <c r="E1023" s="79"/>
      <c r="F1023" s="79"/>
      <c r="G1023" s="79"/>
    </row>
    <row r="1024" spans="1:7" ht="15">
      <c r="A1024" s="100"/>
      <c r="B1024" s="100"/>
      <c r="C1024" s="79"/>
      <c r="D1024" s="79"/>
      <c r="E1024" s="79"/>
      <c r="F1024" s="79"/>
      <c r="G1024" s="79"/>
    </row>
    <row r="1025" spans="1:7" ht="15">
      <c r="A1025" s="100"/>
      <c r="B1025" s="100"/>
      <c r="C1025" s="79"/>
      <c r="D1025" s="79"/>
      <c r="E1025" s="79"/>
      <c r="F1025" s="79"/>
      <c r="G1025" s="79"/>
    </row>
    <row r="1026" spans="1:7" ht="15">
      <c r="A1026" s="100"/>
      <c r="B1026" s="100"/>
      <c r="C1026" s="79"/>
      <c r="D1026" s="79"/>
      <c r="E1026" s="79"/>
      <c r="F1026" s="79"/>
      <c r="G1026" s="79"/>
    </row>
    <row r="1027" spans="1:7" ht="15">
      <c r="A1027" s="100"/>
      <c r="B1027" s="100"/>
      <c r="C1027" s="79"/>
      <c r="D1027" s="79"/>
      <c r="E1027" s="79"/>
      <c r="F1027" s="79"/>
      <c r="G1027" s="79"/>
    </row>
    <row r="1028" spans="1:7" ht="15">
      <c r="A1028" s="100"/>
      <c r="B1028" s="100"/>
      <c r="C1028" s="79"/>
      <c r="D1028" s="79"/>
      <c r="E1028" s="79"/>
      <c r="F1028" s="79"/>
      <c r="G1028" s="79"/>
    </row>
    <row r="1029" spans="1:7" ht="15">
      <c r="A1029" s="100"/>
      <c r="B1029" s="100"/>
      <c r="C1029" s="79"/>
      <c r="D1029" s="79"/>
      <c r="E1029" s="79"/>
      <c r="F1029" s="79"/>
      <c r="G1029" s="79"/>
    </row>
    <row r="1030" spans="1:7" ht="15">
      <c r="A1030" s="100"/>
      <c r="B1030" s="100"/>
      <c r="C1030" s="79"/>
      <c r="D1030" s="79"/>
      <c r="E1030" s="79"/>
      <c r="F1030" s="79"/>
      <c r="G1030" s="79"/>
    </row>
    <row r="1031" spans="1:7" ht="15">
      <c r="A1031" s="100"/>
      <c r="B1031" s="100"/>
      <c r="C1031" s="79"/>
      <c r="D1031" s="79"/>
      <c r="E1031" s="79"/>
      <c r="F1031" s="79"/>
      <c r="G1031" s="79"/>
    </row>
    <row r="1032" spans="1:7" ht="15">
      <c r="A1032" s="100"/>
      <c r="B1032" s="100"/>
      <c r="C1032" s="79"/>
      <c r="D1032" s="79"/>
      <c r="E1032" s="79"/>
      <c r="F1032" s="79"/>
      <c r="G1032" s="79"/>
    </row>
    <row r="1033" spans="1:7" ht="15">
      <c r="A1033" s="100"/>
      <c r="B1033" s="100"/>
      <c r="C1033" s="79"/>
      <c r="D1033" s="79"/>
      <c r="E1033" s="79"/>
      <c r="F1033" s="79"/>
      <c r="G1033" s="79"/>
    </row>
    <row r="1034" spans="1:7" ht="15">
      <c r="A1034" s="100"/>
      <c r="B1034" s="100"/>
      <c r="C1034" s="79"/>
      <c r="D1034" s="79"/>
      <c r="E1034" s="79"/>
      <c r="F1034" s="79"/>
      <c r="G1034" s="79"/>
    </row>
    <row r="1035" spans="1:7" ht="15">
      <c r="A1035" s="100"/>
      <c r="B1035" s="100"/>
      <c r="C1035" s="79"/>
      <c r="D1035" s="79"/>
      <c r="E1035" s="79"/>
      <c r="F1035" s="79"/>
      <c r="G1035" s="79"/>
    </row>
    <row r="1036" spans="1:7" ht="15">
      <c r="A1036" s="100"/>
      <c r="B1036" s="100"/>
      <c r="C1036" s="79"/>
      <c r="D1036" s="79"/>
      <c r="E1036" s="79"/>
      <c r="F1036" s="79"/>
      <c r="G1036" s="79"/>
    </row>
    <row r="1037" spans="1:7" ht="15">
      <c r="A1037" s="100"/>
      <c r="B1037" s="100"/>
      <c r="C1037" s="79"/>
      <c r="D1037" s="79"/>
      <c r="E1037" s="79"/>
      <c r="F1037" s="79"/>
      <c r="G1037" s="79"/>
    </row>
    <row r="1038" spans="1:7" ht="15">
      <c r="A1038" s="100"/>
      <c r="B1038" s="100"/>
      <c r="C1038" s="79"/>
      <c r="D1038" s="79"/>
      <c r="E1038" s="79"/>
      <c r="F1038" s="79"/>
      <c r="G1038" s="79"/>
    </row>
    <row r="1039" spans="1:7" ht="15">
      <c r="A1039" s="100"/>
      <c r="B1039" s="100"/>
      <c r="C1039" s="79"/>
      <c r="D1039" s="79"/>
      <c r="E1039" s="79"/>
      <c r="F1039" s="79"/>
      <c r="G1039" s="79"/>
    </row>
    <row r="1040" spans="1:7" ht="15">
      <c r="A1040" s="100"/>
      <c r="B1040" s="100"/>
      <c r="C1040" s="79"/>
      <c r="D1040" s="79"/>
      <c r="E1040" s="79"/>
      <c r="F1040" s="79"/>
      <c r="G1040" s="79"/>
    </row>
    <row r="1041" spans="1:7" ht="15">
      <c r="A1041" s="100"/>
      <c r="B1041" s="100"/>
      <c r="C1041" s="79"/>
      <c r="D1041" s="79"/>
      <c r="E1041" s="79"/>
      <c r="F1041" s="79"/>
      <c r="G1041" s="79"/>
    </row>
    <row r="1042" spans="1:7" ht="15">
      <c r="A1042" s="100"/>
      <c r="B1042" s="100"/>
      <c r="C1042" s="79"/>
      <c r="D1042" s="79"/>
      <c r="E1042" s="79"/>
      <c r="F1042" s="79"/>
      <c r="G1042" s="79"/>
    </row>
    <row r="1043" spans="1:7" ht="15">
      <c r="A1043" s="100"/>
      <c r="B1043" s="100"/>
      <c r="C1043" s="79"/>
      <c r="D1043" s="79"/>
      <c r="E1043" s="79"/>
      <c r="F1043" s="79"/>
      <c r="G1043" s="79"/>
    </row>
    <row r="1044" spans="1:7" ht="15">
      <c r="A1044" s="100"/>
      <c r="B1044" s="100"/>
      <c r="C1044" s="79"/>
      <c r="D1044" s="79"/>
      <c r="E1044" s="79"/>
      <c r="F1044" s="79"/>
      <c r="G1044" s="79"/>
    </row>
    <row r="1045" spans="1:7" ht="15">
      <c r="A1045" s="100"/>
      <c r="B1045" s="100"/>
      <c r="C1045" s="79"/>
      <c r="D1045" s="79"/>
      <c r="E1045" s="79"/>
      <c r="F1045" s="79"/>
      <c r="G1045" s="79"/>
    </row>
    <row r="1046" spans="1:7" ht="15">
      <c r="A1046" s="100"/>
      <c r="B1046" s="100"/>
      <c r="C1046" s="79"/>
      <c r="D1046" s="79"/>
      <c r="E1046" s="79"/>
      <c r="F1046" s="79"/>
      <c r="G1046" s="79"/>
    </row>
    <row r="1047" spans="1:7" ht="15">
      <c r="A1047" s="100"/>
      <c r="B1047" s="100"/>
      <c r="C1047" s="79"/>
      <c r="D1047" s="79"/>
      <c r="E1047" s="79"/>
      <c r="F1047" s="79"/>
      <c r="G1047" s="79"/>
    </row>
    <row r="1048" spans="1:7" ht="15">
      <c r="A1048" s="100"/>
      <c r="B1048" s="100"/>
      <c r="C1048" s="79"/>
      <c r="D1048" s="79"/>
      <c r="E1048" s="79"/>
      <c r="F1048" s="79"/>
      <c r="G1048" s="79"/>
    </row>
    <row r="1049" spans="1:7" ht="15">
      <c r="A1049" s="100"/>
      <c r="B1049" s="100"/>
      <c r="C1049" s="79"/>
      <c r="D1049" s="79"/>
      <c r="E1049" s="79"/>
      <c r="F1049" s="79"/>
      <c r="G1049" s="79"/>
    </row>
    <row r="1050" spans="1:7" ht="15">
      <c r="A1050" s="100"/>
      <c r="B1050" s="100"/>
      <c r="C1050" s="79"/>
      <c r="D1050" s="79"/>
      <c r="E1050" s="79"/>
      <c r="F1050" s="79"/>
      <c r="G1050" s="79"/>
    </row>
    <row r="1051" spans="1:7" ht="15">
      <c r="A1051" s="100"/>
      <c r="B1051" s="100"/>
      <c r="C1051" s="79"/>
      <c r="D1051" s="79"/>
      <c r="E1051" s="79"/>
      <c r="F1051" s="79"/>
      <c r="G1051" s="79"/>
    </row>
    <row r="1052" spans="1:7" ht="15">
      <c r="A1052" s="100"/>
      <c r="B1052" s="100"/>
      <c r="C1052" s="79"/>
      <c r="D1052" s="79"/>
      <c r="E1052" s="79"/>
      <c r="F1052" s="79"/>
      <c r="G1052" s="79"/>
    </row>
    <row r="1053" spans="1:7" ht="15">
      <c r="A1053" s="100"/>
      <c r="B1053" s="100"/>
      <c r="C1053" s="79"/>
      <c r="D1053" s="79"/>
      <c r="E1053" s="79"/>
      <c r="F1053" s="79"/>
      <c r="G1053" s="79"/>
    </row>
    <row r="1054" spans="1:7" ht="15">
      <c r="A1054" s="100"/>
      <c r="B1054" s="100"/>
      <c r="C1054" s="79"/>
      <c r="D1054" s="79"/>
      <c r="E1054" s="79"/>
      <c r="F1054" s="79"/>
      <c r="G1054" s="79"/>
    </row>
    <row r="1055" spans="1:7" ht="15">
      <c r="A1055" s="100"/>
      <c r="B1055" s="100"/>
      <c r="C1055" s="79"/>
      <c r="D1055" s="79"/>
      <c r="E1055" s="79"/>
      <c r="F1055" s="79"/>
      <c r="G1055" s="79"/>
    </row>
    <row r="1056" spans="1:7" ht="15">
      <c r="A1056" s="100"/>
      <c r="B1056" s="100"/>
      <c r="C1056" s="79"/>
      <c r="D1056" s="79"/>
      <c r="E1056" s="79"/>
      <c r="F1056" s="79"/>
      <c r="G1056" s="79"/>
    </row>
    <row r="1057" spans="1:7" ht="15">
      <c r="A1057" s="100"/>
      <c r="B1057" s="100"/>
      <c r="C1057" s="79"/>
      <c r="D1057" s="79"/>
      <c r="E1057" s="79"/>
      <c r="F1057" s="79"/>
      <c r="G1057" s="79"/>
    </row>
    <row r="1058" spans="1:7" ht="15">
      <c r="A1058" s="100"/>
      <c r="B1058" s="100"/>
      <c r="C1058" s="79"/>
      <c r="D1058" s="79"/>
      <c r="E1058" s="79"/>
      <c r="F1058" s="79"/>
      <c r="G1058" s="79"/>
    </row>
    <row r="1059" spans="1:7" ht="15">
      <c r="A1059" s="100"/>
      <c r="B1059" s="100"/>
      <c r="C1059" s="79"/>
      <c r="D1059" s="79"/>
      <c r="E1059" s="79"/>
      <c r="F1059" s="79"/>
      <c r="G1059" s="79"/>
    </row>
    <row r="1060" spans="1:7" ht="15">
      <c r="A1060" s="100"/>
      <c r="B1060" s="100"/>
      <c r="C1060" s="79"/>
      <c r="D1060" s="79"/>
      <c r="E1060" s="79"/>
      <c r="F1060" s="79"/>
      <c r="G1060" s="79"/>
    </row>
    <row r="1061" spans="1:7" ht="15">
      <c r="A1061" s="100"/>
      <c r="B1061" s="100"/>
      <c r="C1061" s="79"/>
      <c r="D1061" s="79"/>
      <c r="E1061" s="79"/>
      <c r="F1061" s="79"/>
      <c r="G1061" s="79"/>
    </row>
    <row r="1062" spans="1:7" ht="15">
      <c r="A1062" s="100"/>
      <c r="B1062" s="100"/>
      <c r="C1062" s="79"/>
      <c r="D1062" s="79"/>
      <c r="E1062" s="79"/>
      <c r="F1062" s="79"/>
      <c r="G1062" s="79"/>
    </row>
    <row r="1063" spans="1:7" ht="15">
      <c r="A1063" s="100"/>
      <c r="B1063" s="100"/>
      <c r="C1063" s="79"/>
      <c r="D1063" s="79"/>
      <c r="E1063" s="79"/>
      <c r="F1063" s="79"/>
      <c r="G1063" s="79"/>
    </row>
    <row r="1064" spans="1:7" ht="15">
      <c r="A1064" s="100"/>
      <c r="B1064" s="100"/>
      <c r="C1064" s="79"/>
      <c r="D1064" s="79"/>
      <c r="E1064" s="79"/>
      <c r="F1064" s="79"/>
      <c r="G1064" s="79"/>
    </row>
    <row r="1065" spans="1:7" ht="15">
      <c r="A1065" s="100"/>
      <c r="B1065" s="100"/>
      <c r="C1065" s="79"/>
      <c r="D1065" s="79"/>
      <c r="E1065" s="79"/>
      <c r="F1065" s="79"/>
      <c r="G1065" s="79"/>
    </row>
    <row r="1066" spans="1:7" ht="15">
      <c r="A1066" s="100"/>
      <c r="B1066" s="100"/>
      <c r="C1066" s="79"/>
      <c r="D1066" s="79"/>
      <c r="E1066" s="79"/>
      <c r="F1066" s="79"/>
      <c r="G1066" s="79"/>
    </row>
    <row r="1067" spans="1:7" ht="15">
      <c r="A1067" s="100"/>
      <c r="B1067" s="100"/>
      <c r="C1067" s="79"/>
      <c r="D1067" s="79"/>
      <c r="E1067" s="79"/>
      <c r="F1067" s="79"/>
      <c r="G1067" s="79"/>
    </row>
    <row r="1068" spans="1:7" ht="15">
      <c r="A1068" s="100"/>
      <c r="B1068" s="100"/>
      <c r="C1068" s="79"/>
      <c r="D1068" s="79"/>
      <c r="E1068" s="79"/>
      <c r="F1068" s="79"/>
      <c r="G1068" s="79"/>
    </row>
    <row r="1069" spans="1:7" ht="15">
      <c r="A1069" s="100"/>
      <c r="B1069" s="100"/>
      <c r="C1069" s="79"/>
      <c r="D1069" s="79"/>
      <c r="E1069" s="79"/>
      <c r="F1069" s="79"/>
      <c r="G1069" s="79"/>
    </row>
    <row r="1070" spans="1:7" ht="15">
      <c r="A1070" s="100"/>
      <c r="B1070" s="100"/>
      <c r="C1070" s="79"/>
      <c r="D1070" s="79"/>
      <c r="E1070" s="79"/>
      <c r="F1070" s="79"/>
      <c r="G1070" s="79"/>
    </row>
    <row r="1071" spans="1:7" ht="15">
      <c r="A1071" s="100"/>
      <c r="B1071" s="100"/>
      <c r="C1071" s="79"/>
      <c r="D1071" s="79"/>
      <c r="E1071" s="79"/>
      <c r="F1071" s="79"/>
      <c r="G1071" s="79"/>
    </row>
    <row r="1072" spans="1:7" ht="15">
      <c r="A1072" s="100"/>
      <c r="B1072" s="100"/>
      <c r="C1072" s="79"/>
      <c r="D1072" s="79"/>
      <c r="E1072" s="79"/>
      <c r="F1072" s="79"/>
      <c r="G1072" s="79"/>
    </row>
    <row r="1073" spans="1:7" ht="15">
      <c r="A1073" s="100"/>
      <c r="B1073" s="100"/>
      <c r="C1073" s="79"/>
      <c r="D1073" s="79"/>
      <c r="E1073" s="79"/>
      <c r="F1073" s="79"/>
      <c r="G1073" s="79"/>
    </row>
    <row r="1074" spans="1:7" ht="15">
      <c r="A1074" s="100"/>
      <c r="B1074" s="100"/>
      <c r="C1074" s="79"/>
      <c r="D1074" s="79"/>
      <c r="E1074" s="79"/>
      <c r="F1074" s="79"/>
      <c r="G1074" s="79"/>
    </row>
    <row r="1075" spans="1:7" ht="15">
      <c r="A1075" s="100"/>
      <c r="B1075" s="100"/>
      <c r="C1075" s="79"/>
      <c r="D1075" s="79"/>
      <c r="E1075" s="79"/>
      <c r="F1075" s="79"/>
      <c r="G1075" s="79"/>
    </row>
    <row r="1076" spans="1:7" ht="15">
      <c r="A1076" s="100"/>
      <c r="B1076" s="100"/>
      <c r="C1076" s="79"/>
      <c r="D1076" s="79"/>
      <c r="E1076" s="79"/>
      <c r="F1076" s="79"/>
      <c r="G1076" s="79"/>
    </row>
    <row r="1077" spans="1:7" ht="15">
      <c r="A1077" s="100"/>
      <c r="B1077" s="100"/>
      <c r="C1077" s="79"/>
      <c r="D1077" s="79"/>
      <c r="E1077" s="79"/>
      <c r="F1077" s="79"/>
      <c r="G1077" s="79"/>
    </row>
    <row r="1078" spans="1:7" ht="15">
      <c r="A1078" s="100"/>
      <c r="B1078" s="100"/>
      <c r="C1078" s="79"/>
      <c r="D1078" s="79"/>
      <c r="E1078" s="79"/>
      <c r="F1078" s="79"/>
      <c r="G1078" s="79"/>
    </row>
    <row r="1079" spans="1:7" ht="15">
      <c r="A1079" s="100"/>
      <c r="B1079" s="100"/>
      <c r="C1079" s="79"/>
      <c r="D1079" s="79"/>
      <c r="E1079" s="79"/>
      <c r="F1079" s="79"/>
      <c r="G1079" s="79"/>
    </row>
    <row r="1080" spans="1:7" ht="15">
      <c r="A1080" s="100"/>
      <c r="B1080" s="100"/>
      <c r="C1080" s="79"/>
      <c r="D1080" s="79"/>
      <c r="E1080" s="79"/>
      <c r="F1080" s="79"/>
      <c r="G1080" s="79"/>
    </row>
    <row r="1081" spans="1:7" ht="15">
      <c r="A1081" s="100"/>
      <c r="B1081" s="100"/>
      <c r="C1081" s="79"/>
      <c r="D1081" s="79"/>
      <c r="E1081" s="79"/>
      <c r="F1081" s="79"/>
      <c r="G1081" s="79"/>
    </row>
    <row r="1082" spans="1:7" ht="15">
      <c r="A1082" s="100"/>
      <c r="B1082" s="100"/>
      <c r="C1082" s="79"/>
      <c r="D1082" s="79"/>
      <c r="E1082" s="79"/>
      <c r="F1082" s="79"/>
      <c r="G1082" s="79"/>
    </row>
    <row r="1083" spans="1:7" ht="15">
      <c r="A1083" s="100"/>
      <c r="B1083" s="100"/>
      <c r="C1083" s="79"/>
      <c r="D1083" s="79"/>
      <c r="E1083" s="79"/>
      <c r="F1083" s="79"/>
      <c r="G1083" s="79"/>
    </row>
    <row r="1084" spans="1:7" ht="15">
      <c r="A1084" s="100"/>
      <c r="B1084" s="100"/>
      <c r="C1084" s="79"/>
      <c r="D1084" s="79"/>
      <c r="E1084" s="79"/>
      <c r="F1084" s="79"/>
      <c r="G1084" s="79"/>
    </row>
    <row r="1085" spans="1:7" ht="15">
      <c r="A1085" s="100"/>
      <c r="B1085" s="100"/>
      <c r="C1085" s="79"/>
      <c r="D1085" s="79"/>
      <c r="E1085" s="79"/>
      <c r="F1085" s="79"/>
      <c r="G1085" s="79"/>
    </row>
    <row r="1086" spans="1:7" ht="15">
      <c r="A1086" s="100"/>
      <c r="B1086" s="100"/>
      <c r="C1086" s="79"/>
      <c r="D1086" s="79"/>
      <c r="E1086" s="79"/>
      <c r="F1086" s="79"/>
      <c r="G1086" s="79"/>
    </row>
    <row r="1087" spans="1:7" ht="15">
      <c r="A1087" s="100"/>
      <c r="B1087" s="100"/>
      <c r="C1087" s="79"/>
      <c r="D1087" s="79"/>
      <c r="E1087" s="79"/>
      <c r="F1087" s="79"/>
      <c r="G1087" s="79"/>
    </row>
    <row r="1088" spans="1:7" ht="15">
      <c r="A1088" s="100"/>
      <c r="B1088" s="100"/>
      <c r="C1088" s="79"/>
      <c r="D1088" s="79"/>
      <c r="E1088" s="79"/>
      <c r="F1088" s="79"/>
      <c r="G1088" s="79"/>
    </row>
    <row r="1089" spans="1:7" ht="15">
      <c r="A1089" s="100"/>
      <c r="B1089" s="100"/>
      <c r="C1089" s="79"/>
      <c r="D1089" s="79"/>
      <c r="E1089" s="79"/>
      <c r="F1089" s="79"/>
      <c r="G1089" s="79"/>
    </row>
    <row r="1090" spans="1:7" ht="15">
      <c r="A1090" s="100"/>
      <c r="B1090" s="100"/>
      <c r="C1090" s="79"/>
      <c r="D1090" s="79"/>
      <c r="E1090" s="79"/>
      <c r="F1090" s="79"/>
      <c r="G1090" s="79"/>
    </row>
    <row r="1091" spans="1:7" ht="15">
      <c r="A1091" s="100"/>
      <c r="B1091" s="100"/>
      <c r="C1091" s="79"/>
      <c r="D1091" s="79"/>
      <c r="E1091" s="79"/>
      <c r="F1091" s="79"/>
      <c r="G1091" s="79"/>
    </row>
    <row r="1092" spans="1:7" ht="15">
      <c r="A1092" s="100"/>
      <c r="B1092" s="100"/>
      <c r="C1092" s="79"/>
      <c r="D1092" s="79"/>
      <c r="E1092" s="79"/>
      <c r="F1092" s="79"/>
      <c r="G1092" s="79"/>
    </row>
    <row r="1093" spans="1:7" ht="15">
      <c r="A1093" s="100"/>
      <c r="B1093" s="100"/>
      <c r="C1093" s="79"/>
      <c r="D1093" s="79"/>
      <c r="E1093" s="79"/>
      <c r="F1093" s="79"/>
      <c r="G1093" s="79"/>
    </row>
    <row r="1094" spans="1:7" ht="15">
      <c r="A1094" s="100"/>
      <c r="B1094" s="100"/>
      <c r="C1094" s="79"/>
      <c r="D1094" s="79"/>
      <c r="E1094" s="79"/>
      <c r="F1094" s="79"/>
      <c r="G1094" s="79"/>
    </row>
    <row r="1095" spans="1:7" ht="15">
      <c r="A1095" s="100"/>
      <c r="B1095" s="100"/>
      <c r="C1095" s="79"/>
      <c r="D1095" s="79"/>
      <c r="E1095" s="79"/>
      <c r="F1095" s="79"/>
      <c r="G1095" s="79"/>
    </row>
    <row r="1096" spans="1:7" ht="15">
      <c r="A1096" s="100"/>
      <c r="B1096" s="100"/>
      <c r="C1096" s="79"/>
      <c r="D1096" s="79"/>
      <c r="E1096" s="79"/>
      <c r="F1096" s="79"/>
      <c r="G1096" s="79"/>
    </row>
    <row r="1097" spans="1:7" ht="15">
      <c r="A1097" s="100"/>
      <c r="B1097" s="100"/>
      <c r="C1097" s="79"/>
      <c r="D1097" s="79"/>
      <c r="E1097" s="79"/>
      <c r="F1097" s="79"/>
      <c r="G1097" s="79"/>
    </row>
    <row r="1098" spans="1:7" ht="15">
      <c r="A1098" s="100"/>
      <c r="B1098" s="100"/>
      <c r="C1098" s="79"/>
      <c r="D1098" s="79"/>
      <c r="E1098" s="79"/>
      <c r="F1098" s="79"/>
      <c r="G1098" s="79"/>
    </row>
    <row r="1099" spans="1:7" ht="15">
      <c r="A1099" s="100"/>
      <c r="B1099" s="100"/>
      <c r="C1099" s="79"/>
      <c r="D1099" s="79"/>
      <c r="E1099" s="79"/>
      <c r="F1099" s="79"/>
      <c r="G1099" s="79"/>
    </row>
    <row r="1100" spans="1:7" ht="15">
      <c r="A1100" s="100"/>
      <c r="B1100" s="100"/>
      <c r="C1100" s="79"/>
      <c r="D1100" s="79"/>
      <c r="E1100" s="79"/>
      <c r="F1100" s="79"/>
      <c r="G1100" s="79"/>
    </row>
    <row r="1101" spans="1:7" ht="15">
      <c r="A1101" s="100"/>
      <c r="B1101" s="100"/>
      <c r="C1101" s="79"/>
      <c r="D1101" s="79"/>
      <c r="E1101" s="79"/>
      <c r="F1101" s="79"/>
      <c r="G1101" s="79"/>
    </row>
    <row r="1102" spans="1:7" ht="15">
      <c r="A1102" s="100"/>
      <c r="B1102" s="100"/>
      <c r="C1102" s="79"/>
      <c r="D1102" s="79"/>
      <c r="E1102" s="79"/>
      <c r="F1102" s="79"/>
      <c r="G1102" s="79"/>
    </row>
    <row r="1103" spans="1:7" ht="15">
      <c r="A1103" s="100"/>
      <c r="B1103" s="100"/>
      <c r="C1103" s="79"/>
      <c r="D1103" s="79"/>
      <c r="E1103" s="79"/>
      <c r="F1103" s="79"/>
      <c r="G1103" s="79"/>
    </row>
    <row r="1104" spans="1:7" ht="15">
      <c r="A1104" s="100"/>
      <c r="B1104" s="100"/>
      <c r="C1104" s="79"/>
      <c r="D1104" s="79"/>
      <c r="E1104" s="79"/>
      <c r="F1104" s="79"/>
      <c r="G1104" s="79"/>
    </row>
    <row r="1105" spans="1:7" ht="15">
      <c r="A1105" s="100"/>
      <c r="B1105" s="100"/>
      <c r="C1105" s="79"/>
      <c r="D1105" s="79"/>
      <c r="E1105" s="79"/>
      <c r="F1105" s="79"/>
      <c r="G1105" s="79"/>
    </row>
    <row r="1106" spans="1:7" ht="15">
      <c r="A1106" s="100"/>
      <c r="B1106" s="100"/>
      <c r="C1106" s="79"/>
      <c r="D1106" s="79"/>
      <c r="E1106" s="79"/>
      <c r="F1106" s="79"/>
      <c r="G1106" s="79"/>
    </row>
    <row r="1107" spans="1:7" ht="15">
      <c r="A1107" s="100"/>
      <c r="B1107" s="100"/>
      <c r="C1107" s="79"/>
      <c r="D1107" s="79"/>
      <c r="E1107" s="79"/>
      <c r="F1107" s="79"/>
      <c r="G1107" s="79"/>
    </row>
    <row r="1108" spans="1:7" ht="15">
      <c r="A1108" s="100"/>
      <c r="B1108" s="100"/>
      <c r="C1108" s="79"/>
      <c r="D1108" s="79"/>
      <c r="E1108" s="79"/>
      <c r="F1108" s="79"/>
      <c r="G1108" s="79"/>
    </row>
    <row r="1109" spans="1:7" ht="15">
      <c r="A1109" s="100"/>
      <c r="B1109" s="100"/>
      <c r="C1109" s="79"/>
      <c r="D1109" s="79"/>
      <c r="E1109" s="79"/>
      <c r="F1109" s="79"/>
      <c r="G1109" s="79"/>
    </row>
    <row r="1110" spans="1:7" ht="15">
      <c r="A1110" s="100"/>
      <c r="B1110" s="100"/>
      <c r="C1110" s="79"/>
      <c r="D1110" s="79"/>
      <c r="E1110" s="79"/>
      <c r="F1110" s="79"/>
      <c r="G1110" s="79"/>
    </row>
    <row r="1111" spans="1:7" ht="15">
      <c r="A1111" s="100"/>
      <c r="B1111" s="100"/>
      <c r="C1111" s="79"/>
      <c r="D1111" s="79"/>
      <c r="E1111" s="79"/>
      <c r="F1111" s="79"/>
      <c r="G1111" s="79"/>
    </row>
    <row r="1112" spans="1:7" ht="15">
      <c r="A1112" s="100"/>
      <c r="B1112" s="100"/>
      <c r="C1112" s="79"/>
      <c r="D1112" s="79"/>
      <c r="E1112" s="79"/>
      <c r="F1112" s="79"/>
      <c r="G1112" s="79"/>
    </row>
    <row r="1113" spans="1:7" ht="15">
      <c r="A1113" s="100"/>
      <c r="B1113" s="100"/>
      <c r="C1113" s="79"/>
      <c r="D1113" s="79"/>
      <c r="E1113" s="79"/>
      <c r="F1113" s="79"/>
      <c r="G1113" s="79"/>
    </row>
    <row r="1114" spans="1:7" ht="15">
      <c r="A1114" s="100"/>
      <c r="B1114" s="100"/>
      <c r="C1114" s="79"/>
      <c r="D1114" s="79"/>
      <c r="E1114" s="79"/>
      <c r="F1114" s="79"/>
      <c r="G1114" s="79"/>
    </row>
    <row r="1115" spans="1:7" ht="15">
      <c r="A1115" s="100"/>
      <c r="B1115" s="100"/>
      <c r="C1115" s="79"/>
      <c r="D1115" s="79"/>
      <c r="E1115" s="79"/>
      <c r="F1115" s="79"/>
      <c r="G1115" s="79"/>
    </row>
    <row r="1116" spans="1:7" ht="15">
      <c r="A1116" s="100"/>
      <c r="B1116" s="100"/>
      <c r="C1116" s="79"/>
      <c r="D1116" s="79"/>
      <c r="E1116" s="79"/>
      <c r="F1116" s="79"/>
      <c r="G1116" s="79"/>
    </row>
    <row r="1117" spans="1:7" ht="15">
      <c r="A1117" s="100"/>
      <c r="B1117" s="100"/>
      <c r="C1117" s="79"/>
      <c r="D1117" s="79"/>
      <c r="E1117" s="79"/>
      <c r="F1117" s="79"/>
      <c r="G1117" s="79"/>
    </row>
    <row r="1118" spans="1:7" ht="15">
      <c r="A1118" s="100"/>
      <c r="B1118" s="100"/>
      <c r="C1118" s="79"/>
      <c r="D1118" s="79"/>
      <c r="E1118" s="79"/>
      <c r="F1118" s="79"/>
      <c r="G1118" s="79"/>
    </row>
    <row r="1119" spans="1:7" ht="15">
      <c r="A1119" s="100"/>
      <c r="B1119" s="100"/>
      <c r="C1119" s="79"/>
      <c r="D1119" s="79"/>
      <c r="E1119" s="79"/>
      <c r="F1119" s="79"/>
      <c r="G1119" s="79"/>
    </row>
    <row r="1120" spans="1:7" ht="15">
      <c r="A1120" s="100"/>
      <c r="B1120" s="100"/>
      <c r="C1120" s="79"/>
      <c r="D1120" s="79"/>
      <c r="E1120" s="79"/>
      <c r="F1120" s="79"/>
      <c r="G1120" s="79"/>
    </row>
    <row r="1121" spans="1:7" ht="15">
      <c r="A1121" s="100"/>
      <c r="B1121" s="100"/>
      <c r="C1121" s="79"/>
      <c r="D1121" s="79"/>
      <c r="E1121" s="79"/>
      <c r="F1121" s="79"/>
      <c r="G1121" s="79"/>
    </row>
    <row r="1122" spans="1:7" ht="15">
      <c r="A1122" s="100"/>
      <c r="B1122" s="100"/>
      <c r="C1122" s="79"/>
      <c r="D1122" s="79"/>
      <c r="E1122" s="79"/>
      <c r="F1122" s="79"/>
      <c r="G1122" s="79"/>
    </row>
    <row r="1123" spans="1:7" ht="15">
      <c r="A1123" s="100"/>
      <c r="B1123" s="100"/>
      <c r="C1123" s="79"/>
      <c r="D1123" s="79"/>
      <c r="E1123" s="79"/>
      <c r="F1123" s="79"/>
      <c r="G1123" s="79"/>
    </row>
    <row r="1124" spans="1:7" ht="15">
      <c r="A1124" s="100"/>
      <c r="B1124" s="100"/>
      <c r="C1124" s="79"/>
      <c r="D1124" s="79"/>
      <c r="E1124" s="79"/>
      <c r="F1124" s="79"/>
      <c r="G1124" s="79"/>
    </row>
    <row r="1125" spans="1:7" ht="15">
      <c r="A1125" s="100"/>
      <c r="B1125" s="100"/>
      <c r="C1125" s="79"/>
      <c r="D1125" s="79"/>
      <c r="E1125" s="79"/>
      <c r="F1125" s="79"/>
      <c r="G1125" s="79"/>
    </row>
    <row r="1126" spans="1:7" ht="15">
      <c r="A1126" s="100"/>
      <c r="B1126" s="100"/>
      <c r="C1126" s="79"/>
      <c r="D1126" s="79"/>
      <c r="E1126" s="79"/>
      <c r="F1126" s="79"/>
      <c r="G1126" s="79"/>
    </row>
    <row r="1127" spans="1:7" ht="15">
      <c r="A1127" s="100"/>
      <c r="B1127" s="100"/>
      <c r="C1127" s="79"/>
      <c r="D1127" s="79"/>
      <c r="E1127" s="79"/>
      <c r="F1127" s="79"/>
      <c r="G1127" s="79"/>
    </row>
    <row r="1128" spans="1:7" ht="15">
      <c r="A1128" s="100"/>
      <c r="B1128" s="100"/>
      <c r="C1128" s="79"/>
      <c r="D1128" s="79"/>
      <c r="E1128" s="79"/>
      <c r="F1128" s="79"/>
      <c r="G1128" s="79"/>
    </row>
    <row r="1129" spans="1:7" ht="15">
      <c r="A1129" s="100"/>
      <c r="B1129" s="100"/>
      <c r="C1129" s="79"/>
      <c r="D1129" s="79"/>
      <c r="E1129" s="79"/>
      <c r="F1129" s="79"/>
      <c r="G1129" s="79"/>
    </row>
    <row r="1130" spans="1:7" ht="15">
      <c r="A1130" s="100"/>
      <c r="B1130" s="100"/>
      <c r="C1130" s="79"/>
      <c r="D1130" s="79"/>
      <c r="E1130" s="79"/>
      <c r="F1130" s="79"/>
      <c r="G1130" s="79"/>
    </row>
    <row r="1131" spans="1:7" ht="15">
      <c r="A1131" s="100"/>
      <c r="B1131" s="100"/>
      <c r="C1131" s="79"/>
      <c r="D1131" s="79"/>
      <c r="E1131" s="79"/>
      <c r="F1131" s="79"/>
      <c r="G1131" s="79"/>
    </row>
    <row r="1132" spans="1:7" ht="15">
      <c r="A1132" s="100"/>
      <c r="B1132" s="100"/>
      <c r="C1132" s="79"/>
      <c r="D1132" s="79"/>
      <c r="E1132" s="79"/>
      <c r="F1132" s="79"/>
      <c r="G1132" s="79"/>
    </row>
    <row r="1133" spans="1:7" ht="15">
      <c r="A1133" s="100"/>
      <c r="B1133" s="100"/>
      <c r="C1133" s="79"/>
      <c r="D1133" s="79"/>
      <c r="E1133" s="79"/>
      <c r="F1133" s="79"/>
      <c r="G1133" s="79"/>
    </row>
    <row r="1134" spans="1:7" ht="15">
      <c r="A1134" s="100"/>
      <c r="B1134" s="100"/>
      <c r="C1134" s="79"/>
      <c r="D1134" s="79"/>
      <c r="E1134" s="79"/>
      <c r="F1134" s="79"/>
      <c r="G1134" s="79"/>
    </row>
    <row r="1135" spans="1:7" ht="15">
      <c r="A1135" s="100"/>
      <c r="B1135" s="100"/>
      <c r="C1135" s="79"/>
      <c r="D1135" s="79"/>
      <c r="E1135" s="79"/>
      <c r="F1135" s="79"/>
      <c r="G1135" s="79"/>
    </row>
    <row r="1136" spans="1:7" ht="15">
      <c r="A1136" s="100"/>
      <c r="B1136" s="100"/>
      <c r="C1136" s="79"/>
      <c r="D1136" s="79"/>
      <c r="E1136" s="79"/>
      <c r="F1136" s="79"/>
      <c r="G1136" s="79"/>
    </row>
    <row r="1137" spans="1:7" ht="15">
      <c r="A1137" s="100"/>
      <c r="B1137" s="100"/>
      <c r="C1137" s="79"/>
      <c r="D1137" s="79"/>
      <c r="E1137" s="79"/>
      <c r="F1137" s="79"/>
      <c r="G1137" s="79"/>
    </row>
    <row r="1138" spans="1:7" ht="15">
      <c r="A1138" s="100"/>
      <c r="B1138" s="100"/>
      <c r="C1138" s="79"/>
      <c r="D1138" s="79"/>
      <c r="E1138" s="79"/>
      <c r="F1138" s="79"/>
      <c r="G1138" s="79"/>
    </row>
    <row r="1139" spans="1:7" ht="15">
      <c r="A1139" s="100"/>
      <c r="B1139" s="100"/>
      <c r="C1139" s="79"/>
      <c r="D1139" s="79"/>
      <c r="E1139" s="79"/>
      <c r="F1139" s="79"/>
      <c r="G1139" s="79"/>
    </row>
    <row r="1140" spans="1:7" ht="15">
      <c r="A1140" s="100"/>
      <c r="B1140" s="100"/>
      <c r="C1140" s="79"/>
      <c r="D1140" s="79"/>
      <c r="E1140" s="79"/>
      <c r="F1140" s="79"/>
      <c r="G1140" s="79"/>
    </row>
    <row r="1141" spans="1:7" ht="15">
      <c r="A1141" s="100"/>
      <c r="B1141" s="100"/>
      <c r="C1141" s="79"/>
      <c r="D1141" s="79"/>
      <c r="E1141" s="79"/>
      <c r="F1141" s="79"/>
      <c r="G1141" s="79"/>
    </row>
    <row r="1142" spans="1:7" ht="15">
      <c r="A1142" s="100"/>
      <c r="B1142" s="100"/>
      <c r="C1142" s="79"/>
      <c r="D1142" s="79"/>
      <c r="E1142" s="79"/>
      <c r="F1142" s="79"/>
      <c r="G1142" s="79"/>
    </row>
    <row r="1143" spans="1:7" ht="15">
      <c r="A1143" s="100"/>
      <c r="B1143" s="100"/>
      <c r="C1143" s="79"/>
      <c r="D1143" s="79"/>
      <c r="E1143" s="79"/>
      <c r="F1143" s="79"/>
      <c r="G1143" s="79"/>
    </row>
    <row r="1144" spans="1:7" ht="15">
      <c r="A1144" s="100"/>
      <c r="B1144" s="100"/>
      <c r="C1144" s="79"/>
      <c r="D1144" s="79"/>
      <c r="E1144" s="79"/>
      <c r="F1144" s="79"/>
      <c r="G1144" s="79"/>
    </row>
    <row r="1145" spans="1:7" ht="15">
      <c r="A1145" s="100"/>
      <c r="B1145" s="100"/>
      <c r="C1145" s="79"/>
      <c r="D1145" s="79"/>
      <c r="E1145" s="79"/>
      <c r="F1145" s="79"/>
      <c r="G1145" s="79"/>
    </row>
    <row r="1146" spans="1:7" ht="15">
      <c r="A1146" s="100"/>
      <c r="B1146" s="100"/>
      <c r="C1146" s="79"/>
      <c r="D1146" s="79"/>
      <c r="E1146" s="79"/>
      <c r="F1146" s="79"/>
      <c r="G1146" s="79"/>
    </row>
    <row r="1147" spans="1:7" ht="15">
      <c r="A1147" s="100"/>
      <c r="B1147" s="100"/>
      <c r="C1147" s="79"/>
      <c r="D1147" s="79"/>
      <c r="E1147" s="79"/>
      <c r="F1147" s="79"/>
      <c r="G1147" s="79"/>
    </row>
    <row r="1148" spans="1:7" ht="15">
      <c r="A1148" s="100"/>
      <c r="B1148" s="100"/>
      <c r="C1148" s="79"/>
      <c r="D1148" s="79"/>
      <c r="E1148" s="79"/>
      <c r="F1148" s="79"/>
      <c r="G1148" s="79"/>
    </row>
    <row r="1149" spans="1:7" ht="15">
      <c r="A1149" s="100"/>
      <c r="B1149" s="100"/>
      <c r="C1149" s="79"/>
      <c r="D1149" s="79"/>
      <c r="E1149" s="79"/>
      <c r="F1149" s="79"/>
      <c r="G1149" s="79"/>
    </row>
    <row r="1150" spans="1:7" ht="15">
      <c r="A1150" s="100"/>
      <c r="B1150" s="100"/>
      <c r="C1150" s="79"/>
      <c r="D1150" s="79"/>
      <c r="E1150" s="79"/>
      <c r="F1150" s="79"/>
      <c r="G1150" s="79"/>
    </row>
    <row r="1151" spans="1:7" ht="15">
      <c r="A1151" s="100"/>
      <c r="B1151" s="100"/>
      <c r="C1151" s="79"/>
      <c r="D1151" s="79"/>
      <c r="E1151" s="79"/>
      <c r="F1151" s="79"/>
      <c r="G1151" s="79"/>
    </row>
    <row r="1152" spans="1:7" ht="15">
      <c r="A1152" s="100"/>
      <c r="B1152" s="100"/>
      <c r="C1152" s="79"/>
      <c r="D1152" s="79"/>
      <c r="E1152" s="79"/>
      <c r="F1152" s="79"/>
      <c r="G1152" s="79"/>
    </row>
    <row r="1153" spans="1:7" ht="15">
      <c r="A1153" s="100"/>
      <c r="B1153" s="100"/>
      <c r="C1153" s="79"/>
      <c r="D1153" s="79"/>
      <c r="E1153" s="79"/>
      <c r="F1153" s="79"/>
      <c r="G1153" s="79"/>
    </row>
    <row r="1154" spans="1:7" ht="15">
      <c r="A1154" s="100"/>
      <c r="B1154" s="100"/>
      <c r="C1154" s="79"/>
      <c r="D1154" s="79"/>
      <c r="E1154" s="79"/>
      <c r="F1154" s="79"/>
      <c r="G1154" s="79"/>
    </row>
    <row r="1155" spans="1:7" ht="15">
      <c r="A1155" s="100"/>
      <c r="B1155" s="100"/>
      <c r="C1155" s="79"/>
      <c r="D1155" s="79"/>
      <c r="E1155" s="79"/>
      <c r="F1155" s="79"/>
      <c r="G1155" s="79"/>
    </row>
    <row r="1156" spans="1:7" ht="15">
      <c r="A1156" s="100"/>
      <c r="B1156" s="100"/>
      <c r="C1156" s="79"/>
      <c r="D1156" s="79"/>
      <c r="E1156" s="79"/>
      <c r="F1156" s="79"/>
      <c r="G1156" s="79"/>
    </row>
    <row r="1157" spans="1:7" ht="15">
      <c r="A1157" s="100"/>
      <c r="B1157" s="100"/>
      <c r="C1157" s="79"/>
      <c r="D1157" s="79"/>
      <c r="E1157" s="79"/>
      <c r="F1157" s="79"/>
      <c r="G1157" s="79"/>
    </row>
    <row r="1158" spans="1:7" ht="15">
      <c r="A1158" s="100"/>
      <c r="B1158" s="100"/>
      <c r="C1158" s="79"/>
      <c r="D1158" s="79"/>
      <c r="E1158" s="79"/>
      <c r="F1158" s="79"/>
      <c r="G1158" s="79"/>
    </row>
    <row r="1159" spans="1:7" ht="15">
      <c r="A1159" s="100"/>
      <c r="B1159" s="100"/>
      <c r="C1159" s="79"/>
      <c r="D1159" s="79"/>
      <c r="E1159" s="79"/>
      <c r="F1159" s="79"/>
      <c r="G1159" s="79"/>
    </row>
    <row r="1160" spans="1:7" ht="15">
      <c r="A1160" s="100"/>
      <c r="B1160" s="100"/>
      <c r="C1160" s="79"/>
      <c r="D1160" s="79"/>
      <c r="E1160" s="79"/>
      <c r="F1160" s="79"/>
      <c r="G1160" s="79"/>
    </row>
    <row r="1161" spans="1:7" ht="15">
      <c r="A1161" s="100"/>
      <c r="B1161" s="100"/>
      <c r="C1161" s="79"/>
      <c r="D1161" s="79"/>
      <c r="E1161" s="79"/>
      <c r="F1161" s="79"/>
      <c r="G1161" s="79"/>
    </row>
    <row r="1162" spans="1:7" ht="15">
      <c r="A1162" s="100"/>
      <c r="B1162" s="100"/>
      <c r="C1162" s="79"/>
      <c r="D1162" s="79"/>
      <c r="E1162" s="79"/>
      <c r="F1162" s="79"/>
      <c r="G1162" s="79"/>
    </row>
    <row r="1163" spans="1:7" ht="15">
      <c r="A1163" s="100"/>
      <c r="B1163" s="100"/>
      <c r="C1163" s="79"/>
      <c r="D1163" s="79"/>
      <c r="E1163" s="79"/>
      <c r="F1163" s="79"/>
      <c r="G1163" s="79"/>
    </row>
    <row r="1164" spans="1:7" ht="15">
      <c r="A1164" s="100"/>
      <c r="B1164" s="100"/>
      <c r="C1164" s="79"/>
      <c r="D1164" s="79"/>
      <c r="E1164" s="79"/>
      <c r="F1164" s="79"/>
      <c r="G1164" s="79"/>
    </row>
    <row r="1165" spans="1:7" ht="15">
      <c r="A1165" s="100"/>
      <c r="B1165" s="100"/>
      <c r="C1165" s="79"/>
      <c r="D1165" s="79"/>
      <c r="E1165" s="79"/>
      <c r="F1165" s="79"/>
      <c r="G1165" s="79"/>
    </row>
    <row r="1166" spans="1:7" ht="15">
      <c r="A1166" s="100"/>
      <c r="B1166" s="100"/>
      <c r="C1166" s="79"/>
      <c r="D1166" s="79"/>
      <c r="E1166" s="79"/>
      <c r="F1166" s="79"/>
      <c r="G1166" s="79"/>
    </row>
    <row r="1167" spans="1:7" ht="15">
      <c r="A1167" s="100"/>
      <c r="B1167" s="100"/>
      <c r="C1167" s="79"/>
      <c r="D1167" s="79"/>
      <c r="E1167" s="79"/>
      <c r="F1167" s="79"/>
      <c r="G1167" s="79"/>
    </row>
    <row r="1168" spans="1:7" ht="15">
      <c r="A1168" s="100"/>
      <c r="B1168" s="100"/>
      <c r="C1168" s="79"/>
      <c r="D1168" s="79"/>
      <c r="E1168" s="79"/>
      <c r="F1168" s="79"/>
      <c r="G1168" s="79"/>
    </row>
    <row r="1169" spans="1:7" ht="15">
      <c r="A1169" s="100"/>
      <c r="B1169" s="100"/>
      <c r="C1169" s="79"/>
      <c r="D1169" s="79"/>
      <c r="E1169" s="79"/>
      <c r="F1169" s="79"/>
      <c r="G1169" s="79"/>
    </row>
    <row r="1170" spans="1:7" ht="15">
      <c r="A1170" s="100"/>
      <c r="B1170" s="100"/>
      <c r="C1170" s="79"/>
      <c r="D1170" s="79"/>
      <c r="E1170" s="79"/>
      <c r="F1170" s="79"/>
      <c r="G1170" s="79"/>
    </row>
    <row r="1171" spans="1:7" ht="15">
      <c r="A1171" s="100"/>
      <c r="B1171" s="100"/>
      <c r="C1171" s="79"/>
      <c r="D1171" s="79"/>
      <c r="E1171" s="79"/>
      <c r="F1171" s="79"/>
      <c r="G1171" s="79"/>
    </row>
    <row r="1172" spans="1:7" ht="15">
      <c r="A1172" s="100"/>
      <c r="B1172" s="100"/>
      <c r="C1172" s="79"/>
      <c r="D1172" s="79"/>
      <c r="E1172" s="79"/>
      <c r="F1172" s="79"/>
      <c r="G1172" s="79"/>
    </row>
    <row r="1173" spans="1:7" ht="15">
      <c r="A1173" s="100"/>
      <c r="B1173" s="100"/>
      <c r="C1173" s="79"/>
      <c r="D1173" s="79"/>
      <c r="E1173" s="79"/>
      <c r="F1173" s="79"/>
      <c r="G1173" s="79"/>
    </row>
    <row r="1174" spans="1:7" ht="15">
      <c r="A1174" s="100"/>
      <c r="B1174" s="100"/>
      <c r="C1174" s="79"/>
      <c r="D1174" s="79"/>
      <c r="E1174" s="79"/>
      <c r="F1174" s="79"/>
      <c r="G1174" s="79"/>
    </row>
    <row r="1175" spans="1:7" ht="15">
      <c r="A1175" s="100"/>
      <c r="B1175" s="100"/>
      <c r="C1175" s="79"/>
      <c r="D1175" s="79"/>
      <c r="E1175" s="79"/>
      <c r="F1175" s="79"/>
      <c r="G1175" s="79"/>
    </row>
    <row r="1176" spans="1:7" ht="15">
      <c r="A1176" s="100"/>
      <c r="B1176" s="100"/>
      <c r="C1176" s="79"/>
      <c r="D1176" s="79"/>
      <c r="E1176" s="79"/>
      <c r="F1176" s="79"/>
      <c r="G1176" s="79"/>
    </row>
    <row r="1177" spans="1:7" ht="15">
      <c r="A1177" s="100"/>
      <c r="B1177" s="100"/>
      <c r="C1177" s="79"/>
      <c r="D1177" s="79"/>
      <c r="E1177" s="79"/>
      <c r="F1177" s="79"/>
      <c r="G1177" s="79"/>
    </row>
    <row r="1178" spans="1:7" ht="15">
      <c r="A1178" s="100"/>
      <c r="B1178" s="100"/>
      <c r="C1178" s="79"/>
      <c r="D1178" s="79"/>
      <c r="E1178" s="79"/>
      <c r="F1178" s="79"/>
      <c r="G1178" s="79"/>
    </row>
    <row r="1179" spans="1:7" ht="15">
      <c r="A1179" s="100"/>
      <c r="B1179" s="100"/>
      <c r="C1179" s="79"/>
      <c r="D1179" s="79"/>
      <c r="E1179" s="79"/>
      <c r="F1179" s="79"/>
      <c r="G1179" s="79"/>
    </row>
    <row r="1180" spans="1:7" ht="15">
      <c r="A1180" s="100"/>
      <c r="B1180" s="100"/>
      <c r="C1180" s="79"/>
      <c r="D1180" s="79"/>
      <c r="E1180" s="79"/>
      <c r="F1180" s="79"/>
      <c r="G1180" s="79"/>
    </row>
    <row r="1181" spans="1:7" ht="15">
      <c r="A1181" s="100"/>
      <c r="B1181" s="100"/>
      <c r="C1181" s="79"/>
      <c r="D1181" s="79"/>
      <c r="E1181" s="79"/>
      <c r="F1181" s="79"/>
      <c r="G1181" s="79"/>
    </row>
    <row r="1182" spans="1:7" ht="15">
      <c r="A1182" s="100"/>
      <c r="B1182" s="100"/>
      <c r="C1182" s="79"/>
      <c r="D1182" s="79"/>
      <c r="E1182" s="79"/>
      <c r="F1182" s="79"/>
      <c r="G1182" s="79"/>
    </row>
    <row r="1183" spans="1:7" ht="15">
      <c r="A1183" s="100"/>
      <c r="B1183" s="100"/>
      <c r="C1183" s="79"/>
      <c r="D1183" s="79"/>
      <c r="E1183" s="79"/>
      <c r="F1183" s="79"/>
      <c r="G1183" s="79"/>
    </row>
    <row r="1184" spans="1:7" ht="15">
      <c r="A1184" s="100"/>
      <c r="B1184" s="100"/>
      <c r="C1184" s="79"/>
      <c r="D1184" s="79"/>
      <c r="E1184" s="79"/>
      <c r="F1184" s="79"/>
      <c r="G1184" s="79"/>
    </row>
    <row r="1185" spans="1:7" ht="15">
      <c r="A1185" s="100"/>
      <c r="B1185" s="100"/>
      <c r="C1185" s="79"/>
      <c r="D1185" s="79"/>
      <c r="E1185" s="79"/>
      <c r="F1185" s="79"/>
      <c r="G1185" s="79"/>
    </row>
    <row r="1186" spans="1:7" ht="15">
      <c r="A1186" s="100"/>
      <c r="B1186" s="100"/>
      <c r="C1186" s="79"/>
      <c r="D1186" s="79"/>
      <c r="E1186" s="79"/>
      <c r="F1186" s="79"/>
      <c r="G1186" s="79"/>
    </row>
    <row r="1187" spans="1:7" ht="15">
      <c r="A1187" s="100"/>
      <c r="B1187" s="100"/>
      <c r="C1187" s="79"/>
      <c r="D1187" s="79"/>
      <c r="E1187" s="79"/>
      <c r="F1187" s="79"/>
      <c r="G1187" s="79"/>
    </row>
    <row r="1188" spans="1:7" ht="15">
      <c r="A1188" s="100"/>
      <c r="B1188" s="100"/>
      <c r="C1188" s="79"/>
      <c r="D1188" s="79"/>
      <c r="E1188" s="79"/>
      <c r="F1188" s="79"/>
      <c r="G1188" s="79"/>
    </row>
    <row r="1189" spans="1:7" ht="15">
      <c r="A1189" s="100"/>
      <c r="B1189" s="100"/>
      <c r="C1189" s="79"/>
      <c r="D1189" s="79"/>
      <c r="E1189" s="79"/>
      <c r="F1189" s="79"/>
      <c r="G1189" s="79"/>
    </row>
    <row r="1190" spans="1:7" ht="15">
      <c r="A1190" s="100"/>
      <c r="B1190" s="100"/>
      <c r="C1190" s="79"/>
      <c r="D1190" s="79"/>
      <c r="E1190" s="79"/>
      <c r="F1190" s="79"/>
      <c r="G1190" s="79"/>
    </row>
    <row r="1191" spans="1:7" ht="15">
      <c r="A1191" s="100"/>
      <c r="B1191" s="100"/>
      <c r="C1191" s="79"/>
      <c r="D1191" s="79"/>
      <c r="E1191" s="79"/>
      <c r="F1191" s="79"/>
      <c r="G1191" s="79"/>
    </row>
    <row r="1192" spans="1:7" ht="15">
      <c r="A1192" s="100"/>
      <c r="B1192" s="100"/>
      <c r="C1192" s="79"/>
      <c r="D1192" s="79"/>
      <c r="E1192" s="79"/>
      <c r="F1192" s="79"/>
      <c r="G1192" s="79"/>
    </row>
    <row r="1193" spans="1:7" ht="15">
      <c r="A1193" s="100"/>
      <c r="B1193" s="100"/>
      <c r="C1193" s="79"/>
      <c r="D1193" s="79"/>
      <c r="E1193" s="79"/>
      <c r="F1193" s="79"/>
      <c r="G1193" s="79"/>
    </row>
    <row r="1194" spans="1:7" ht="15">
      <c r="A1194" s="100"/>
      <c r="B1194" s="100"/>
      <c r="C1194" s="79"/>
      <c r="D1194" s="79"/>
      <c r="E1194" s="79"/>
      <c r="F1194" s="79"/>
      <c r="G1194" s="79"/>
    </row>
    <row r="1195" spans="1:7" ht="15">
      <c r="A1195" s="100"/>
      <c r="B1195" s="100"/>
      <c r="C1195" s="79"/>
      <c r="D1195" s="79"/>
      <c r="E1195" s="79"/>
      <c r="F1195" s="79"/>
      <c r="G1195" s="79"/>
    </row>
    <row r="1196" spans="1:7" ht="15">
      <c r="A1196" s="100"/>
      <c r="B1196" s="100"/>
      <c r="C1196" s="79"/>
      <c r="D1196" s="79"/>
      <c r="E1196" s="79"/>
      <c r="F1196" s="79"/>
      <c r="G1196" s="79"/>
    </row>
    <row r="1197" spans="1:7" ht="15">
      <c r="A1197" s="100"/>
      <c r="B1197" s="100"/>
      <c r="C1197" s="79"/>
      <c r="D1197" s="79"/>
      <c r="E1197" s="79"/>
      <c r="F1197" s="79"/>
      <c r="G1197" s="79"/>
    </row>
    <row r="1198" spans="1:7" ht="15">
      <c r="A1198" s="100"/>
      <c r="B1198" s="100"/>
      <c r="C1198" s="79"/>
      <c r="D1198" s="79"/>
      <c r="E1198" s="79"/>
      <c r="F1198" s="79"/>
      <c r="G1198" s="79"/>
    </row>
    <row r="1199" spans="1:7" ht="15">
      <c r="A1199" s="100"/>
      <c r="B1199" s="100"/>
      <c r="C1199" s="79"/>
      <c r="D1199" s="79"/>
      <c r="E1199" s="79"/>
      <c r="F1199" s="79"/>
      <c r="G1199" s="79"/>
    </row>
    <row r="1200" spans="1:7" ht="15">
      <c r="A1200" s="100"/>
      <c r="B1200" s="100"/>
      <c r="C1200" s="79"/>
      <c r="D1200" s="79"/>
      <c r="E1200" s="79"/>
      <c r="F1200" s="79"/>
      <c r="G1200" s="79"/>
    </row>
    <row r="1201" spans="1:7" ht="15">
      <c r="A1201" s="100"/>
      <c r="B1201" s="100"/>
      <c r="C1201" s="79"/>
      <c r="D1201" s="79"/>
      <c r="E1201" s="79"/>
      <c r="F1201" s="79"/>
      <c r="G1201" s="79"/>
    </row>
    <row r="1202" spans="1:7" ht="15">
      <c r="A1202" s="100"/>
      <c r="B1202" s="100"/>
      <c r="C1202" s="79"/>
      <c r="D1202" s="79"/>
      <c r="E1202" s="79"/>
      <c r="F1202" s="79"/>
      <c r="G1202" s="79"/>
    </row>
    <row r="1203" spans="1:7" ht="15">
      <c r="A1203" s="100"/>
      <c r="B1203" s="100"/>
      <c r="C1203" s="79"/>
      <c r="D1203" s="79"/>
      <c r="E1203" s="79"/>
      <c r="F1203" s="79"/>
      <c r="G1203" s="79"/>
    </row>
    <row r="1204" spans="1:7" ht="15">
      <c r="A1204" s="100"/>
      <c r="B1204" s="100"/>
      <c r="C1204" s="79"/>
      <c r="D1204" s="79"/>
      <c r="E1204" s="79"/>
      <c r="F1204" s="79"/>
      <c r="G1204" s="79"/>
    </row>
    <row r="1205" spans="1:7" ht="15">
      <c r="A1205" s="100"/>
      <c r="B1205" s="100"/>
      <c r="C1205" s="79"/>
      <c r="D1205" s="79"/>
      <c r="E1205" s="79"/>
      <c r="F1205" s="79"/>
      <c r="G1205" s="79"/>
    </row>
    <row r="1206" spans="1:7" ht="15">
      <c r="A1206" s="100"/>
      <c r="B1206" s="100"/>
      <c r="C1206" s="79"/>
      <c r="D1206" s="79"/>
      <c r="E1206" s="79"/>
      <c r="F1206" s="79"/>
      <c r="G1206" s="79"/>
    </row>
    <row r="1207" spans="1:7" ht="15">
      <c r="A1207" s="100"/>
      <c r="B1207" s="100"/>
      <c r="C1207" s="79"/>
      <c r="D1207" s="79"/>
      <c r="E1207" s="79"/>
      <c r="F1207" s="79"/>
      <c r="G1207" s="79"/>
    </row>
    <row r="1208" spans="1:7" ht="15">
      <c r="A1208" s="100"/>
      <c r="B1208" s="100"/>
      <c r="C1208" s="79"/>
      <c r="D1208" s="79"/>
      <c r="E1208" s="79"/>
      <c r="F1208" s="79"/>
      <c r="G1208" s="79"/>
    </row>
    <row r="1209" spans="1:7" ht="15">
      <c r="A1209" s="100"/>
      <c r="B1209" s="100"/>
      <c r="C1209" s="79"/>
      <c r="D1209" s="79"/>
      <c r="E1209" s="79"/>
      <c r="F1209" s="79"/>
      <c r="G1209" s="79"/>
    </row>
    <row r="1210" spans="1:7" ht="15">
      <c r="A1210" s="100"/>
      <c r="B1210" s="100"/>
      <c r="C1210" s="79"/>
      <c r="D1210" s="79"/>
      <c r="E1210" s="79"/>
      <c r="F1210" s="79"/>
      <c r="G1210" s="79"/>
    </row>
    <row r="1211" spans="1:7" ht="15">
      <c r="A1211" s="100"/>
      <c r="B1211" s="100"/>
      <c r="C1211" s="79"/>
      <c r="D1211" s="79"/>
      <c r="E1211" s="79"/>
      <c r="F1211" s="79"/>
      <c r="G1211" s="79"/>
    </row>
    <row r="1212" spans="1:7" ht="15">
      <c r="A1212" s="100"/>
      <c r="B1212" s="100"/>
      <c r="C1212" s="79"/>
      <c r="D1212" s="79"/>
      <c r="E1212" s="79"/>
      <c r="F1212" s="79"/>
      <c r="G1212" s="79"/>
    </row>
    <row r="1213" spans="1:7" ht="15">
      <c r="A1213" s="100"/>
      <c r="B1213" s="100"/>
      <c r="C1213" s="79"/>
      <c r="D1213" s="79"/>
      <c r="E1213" s="79"/>
      <c r="F1213" s="79"/>
      <c r="G1213" s="79"/>
    </row>
    <row r="1214" spans="1:7" ht="15">
      <c r="A1214" s="100"/>
      <c r="B1214" s="100"/>
      <c r="C1214" s="79"/>
      <c r="D1214" s="79"/>
      <c r="E1214" s="79"/>
      <c r="F1214" s="79"/>
      <c r="G1214" s="79"/>
    </row>
    <row r="1215" spans="1:7" ht="15">
      <c r="A1215" s="100"/>
      <c r="B1215" s="100"/>
      <c r="C1215" s="79"/>
      <c r="D1215" s="79"/>
      <c r="E1215" s="79"/>
      <c r="F1215" s="79"/>
      <c r="G1215" s="79"/>
    </row>
    <row r="1216" spans="1:7" ht="15">
      <c r="A1216" s="100"/>
      <c r="B1216" s="100"/>
      <c r="C1216" s="79"/>
      <c r="D1216" s="79"/>
      <c r="E1216" s="79"/>
      <c r="F1216" s="79"/>
      <c r="G1216" s="79"/>
    </row>
    <row r="1217" spans="1:7" ht="15">
      <c r="A1217" s="100"/>
      <c r="B1217" s="100"/>
      <c r="C1217" s="79"/>
      <c r="D1217" s="79"/>
      <c r="E1217" s="79"/>
      <c r="F1217" s="79"/>
      <c r="G1217" s="79"/>
    </row>
    <row r="1218" spans="1:7" ht="15">
      <c r="A1218" s="100"/>
      <c r="B1218" s="100"/>
      <c r="C1218" s="79"/>
      <c r="D1218" s="79"/>
      <c r="E1218" s="79"/>
      <c r="F1218" s="79"/>
      <c r="G1218" s="79"/>
    </row>
    <row r="1219" spans="1:7" ht="15">
      <c r="A1219" s="100"/>
      <c r="B1219" s="100"/>
      <c r="C1219" s="79"/>
      <c r="D1219" s="79"/>
      <c r="E1219" s="79"/>
      <c r="F1219" s="79"/>
      <c r="G1219" s="79"/>
    </row>
    <row r="1220" spans="1:7" ht="15">
      <c r="A1220" s="100"/>
      <c r="B1220" s="100"/>
      <c r="C1220" s="79"/>
      <c r="D1220" s="79"/>
      <c r="E1220" s="79"/>
      <c r="F1220" s="79"/>
      <c r="G1220" s="79"/>
    </row>
    <row r="1221" spans="1:7" ht="15">
      <c r="A1221" s="100"/>
      <c r="B1221" s="100"/>
      <c r="C1221" s="79"/>
      <c r="D1221" s="79"/>
      <c r="E1221" s="79"/>
      <c r="F1221" s="79"/>
      <c r="G1221" s="79"/>
    </row>
    <row r="1222" spans="1:7" ht="15">
      <c r="A1222" s="100"/>
      <c r="B1222" s="100"/>
      <c r="C1222" s="79"/>
      <c r="D1222" s="79"/>
      <c r="E1222" s="79"/>
      <c r="F1222" s="79"/>
      <c r="G1222" s="79"/>
    </row>
    <row r="1223" spans="1:7" ht="15">
      <c r="A1223" s="100"/>
      <c r="B1223" s="100"/>
      <c r="C1223" s="79"/>
      <c r="D1223" s="79"/>
      <c r="E1223" s="79"/>
      <c r="F1223" s="79"/>
      <c r="G1223" s="79"/>
    </row>
    <row r="1224" spans="1:7" ht="15">
      <c r="A1224" s="100"/>
      <c r="B1224" s="100"/>
      <c r="C1224" s="79"/>
      <c r="D1224" s="79"/>
      <c r="E1224" s="79"/>
      <c r="F1224" s="79"/>
      <c r="G1224" s="79"/>
    </row>
    <row r="1225" spans="1:7" ht="15">
      <c r="A1225" s="100"/>
      <c r="B1225" s="100"/>
      <c r="C1225" s="79"/>
      <c r="D1225" s="79"/>
      <c r="E1225" s="79"/>
      <c r="F1225" s="79"/>
      <c r="G1225" s="79"/>
    </row>
    <row r="1226" spans="1:7" ht="15">
      <c r="A1226" s="100"/>
      <c r="B1226" s="100"/>
      <c r="C1226" s="79"/>
      <c r="D1226" s="79"/>
      <c r="E1226" s="79"/>
      <c r="F1226" s="79"/>
      <c r="G1226" s="79"/>
    </row>
    <row r="1227" spans="1:7" ht="15">
      <c r="A1227" s="100"/>
      <c r="B1227" s="100"/>
      <c r="C1227" s="79"/>
      <c r="D1227" s="79"/>
      <c r="E1227" s="79"/>
      <c r="F1227" s="79"/>
      <c r="G1227" s="79"/>
    </row>
    <row r="1228" spans="1:7" ht="15">
      <c r="A1228" s="100"/>
      <c r="B1228" s="100"/>
      <c r="C1228" s="79"/>
      <c r="D1228" s="79"/>
      <c r="E1228" s="79"/>
      <c r="F1228" s="79"/>
      <c r="G1228" s="79"/>
    </row>
    <row r="1229" spans="1:7" ht="15">
      <c r="A1229" s="100"/>
      <c r="B1229" s="100"/>
      <c r="C1229" s="79"/>
      <c r="D1229" s="79"/>
      <c r="E1229" s="79"/>
      <c r="F1229" s="79"/>
      <c r="G1229" s="79"/>
    </row>
    <row r="1230" spans="1:7" ht="15">
      <c r="A1230" s="100"/>
      <c r="B1230" s="100"/>
      <c r="C1230" s="79"/>
      <c r="D1230" s="79"/>
      <c r="E1230" s="79"/>
      <c r="F1230" s="79"/>
      <c r="G1230" s="79"/>
    </row>
    <row r="1231" spans="1:7" ht="15">
      <c r="A1231" s="100"/>
      <c r="B1231" s="100"/>
      <c r="C1231" s="79"/>
      <c r="D1231" s="79"/>
      <c r="E1231" s="79"/>
      <c r="F1231" s="79"/>
      <c r="G1231" s="79"/>
    </row>
    <row r="1232" spans="1:7" ht="15">
      <c r="A1232" s="100"/>
      <c r="B1232" s="100"/>
      <c r="C1232" s="79"/>
      <c r="D1232" s="79"/>
      <c r="E1232" s="79"/>
      <c r="F1232" s="79"/>
      <c r="G1232" s="79"/>
    </row>
    <row r="1233" spans="1:7" ht="15">
      <c r="A1233" s="100"/>
      <c r="B1233" s="100"/>
      <c r="C1233" s="79"/>
      <c r="D1233" s="79"/>
      <c r="E1233" s="79"/>
      <c r="F1233" s="79"/>
      <c r="G1233" s="79"/>
    </row>
    <row r="1234" spans="1:7" ht="15">
      <c r="A1234" s="100"/>
      <c r="B1234" s="100"/>
      <c r="C1234" s="79"/>
      <c r="D1234" s="79"/>
      <c r="E1234" s="79"/>
      <c r="F1234" s="79"/>
      <c r="G1234" s="79"/>
    </row>
    <row r="1235" spans="1:7" ht="15">
      <c r="A1235" s="100"/>
      <c r="B1235" s="100"/>
      <c r="C1235" s="79"/>
      <c r="D1235" s="79"/>
      <c r="E1235" s="79"/>
      <c r="F1235" s="79"/>
      <c r="G1235" s="79"/>
    </row>
    <row r="1236" spans="1:7" ht="15">
      <c r="A1236" s="100"/>
      <c r="B1236" s="100"/>
      <c r="C1236" s="79"/>
      <c r="D1236" s="79"/>
      <c r="E1236" s="79"/>
      <c r="F1236" s="79"/>
      <c r="G1236" s="79"/>
    </row>
    <row r="1237" spans="1:7" ht="15">
      <c r="A1237" s="100"/>
      <c r="B1237" s="100"/>
      <c r="C1237" s="79"/>
      <c r="D1237" s="79"/>
      <c r="E1237" s="79"/>
      <c r="F1237" s="79"/>
      <c r="G1237" s="79"/>
    </row>
    <row r="1238" spans="1:7" ht="15">
      <c r="A1238" s="100"/>
      <c r="B1238" s="100"/>
      <c r="C1238" s="79"/>
      <c r="D1238" s="79"/>
      <c r="E1238" s="79"/>
      <c r="F1238" s="79"/>
      <c r="G1238" s="79"/>
    </row>
    <row r="1239" spans="1:7" ht="15">
      <c r="A1239" s="100"/>
      <c r="B1239" s="100"/>
      <c r="C1239" s="79"/>
      <c r="D1239" s="79"/>
      <c r="E1239" s="79"/>
      <c r="F1239" s="79"/>
      <c r="G1239" s="79"/>
    </row>
    <row r="1240" spans="1:7" ht="15">
      <c r="A1240" s="100"/>
      <c r="B1240" s="100"/>
      <c r="C1240" s="79"/>
      <c r="D1240" s="79"/>
      <c r="E1240" s="79"/>
      <c r="F1240" s="79"/>
      <c r="G1240" s="79"/>
    </row>
    <row r="1241" spans="1:7" ht="15">
      <c r="A1241" s="100"/>
      <c r="B1241" s="100"/>
      <c r="C1241" s="79"/>
      <c r="D1241" s="79"/>
      <c r="E1241" s="79"/>
      <c r="F1241" s="79"/>
      <c r="G1241" s="79"/>
    </row>
    <row r="1242" spans="1:7" ht="15">
      <c r="A1242" s="100"/>
      <c r="B1242" s="100"/>
      <c r="C1242" s="79"/>
      <c r="D1242" s="79"/>
      <c r="E1242" s="79"/>
      <c r="F1242" s="79"/>
      <c r="G1242" s="79"/>
    </row>
    <row r="1243" spans="1:7" ht="15">
      <c r="A1243" s="100"/>
      <c r="B1243" s="100"/>
      <c r="C1243" s="79"/>
      <c r="D1243" s="79"/>
      <c r="E1243" s="79"/>
      <c r="F1243" s="79"/>
      <c r="G1243" s="79"/>
    </row>
    <row r="1244" spans="1:7" ht="15">
      <c r="A1244" s="100"/>
      <c r="B1244" s="100"/>
      <c r="C1244" s="79"/>
      <c r="D1244" s="79"/>
      <c r="E1244" s="79"/>
      <c r="F1244" s="79"/>
      <c r="G1244" s="79"/>
    </row>
    <row r="1245" spans="1:7" ht="15">
      <c r="A1245" s="100"/>
      <c r="B1245" s="100"/>
      <c r="C1245" s="79"/>
      <c r="D1245" s="79"/>
      <c r="E1245" s="79"/>
      <c r="F1245" s="79"/>
      <c r="G1245" s="79"/>
    </row>
    <row r="1246" spans="1:7" ht="15">
      <c r="A1246" s="100"/>
      <c r="B1246" s="100"/>
      <c r="C1246" s="79"/>
      <c r="D1246" s="79"/>
      <c r="E1246" s="79"/>
      <c r="F1246" s="79"/>
      <c r="G1246" s="79"/>
    </row>
    <row r="1247" spans="1:7" ht="15">
      <c r="A1247" s="100"/>
      <c r="B1247" s="100"/>
      <c r="C1247" s="79"/>
      <c r="D1247" s="79"/>
      <c r="E1247" s="79"/>
      <c r="F1247" s="79"/>
      <c r="G1247" s="79"/>
    </row>
    <row r="1248" spans="1:7" ht="15">
      <c r="A1248" s="100"/>
      <c r="B1248" s="100"/>
      <c r="C1248" s="79"/>
      <c r="D1248" s="79"/>
      <c r="E1248" s="79"/>
      <c r="F1248" s="79"/>
      <c r="G1248" s="79"/>
    </row>
    <row r="1249" spans="1:7" ht="15">
      <c r="A1249" s="100"/>
      <c r="B1249" s="100"/>
      <c r="C1249" s="79"/>
      <c r="D1249" s="79"/>
      <c r="E1249" s="79"/>
      <c r="F1249" s="79"/>
      <c r="G1249" s="79"/>
    </row>
    <row r="1250" spans="1:7" ht="15">
      <c r="A1250" s="100"/>
      <c r="B1250" s="100"/>
      <c r="C1250" s="79"/>
      <c r="D1250" s="79"/>
      <c r="E1250" s="79"/>
      <c r="F1250" s="79"/>
      <c r="G1250" s="79"/>
    </row>
    <row r="1251" spans="1:7" ht="15">
      <c r="A1251" s="100"/>
      <c r="B1251" s="100"/>
      <c r="C1251" s="79"/>
      <c r="D1251" s="79"/>
      <c r="E1251" s="79"/>
      <c r="F1251" s="79"/>
      <c r="G1251" s="79"/>
    </row>
    <row r="1252" spans="1:7" ht="15">
      <c r="A1252" s="100"/>
      <c r="B1252" s="100"/>
      <c r="C1252" s="79"/>
      <c r="D1252" s="79"/>
      <c r="E1252" s="79"/>
      <c r="F1252" s="79"/>
      <c r="G1252" s="79"/>
    </row>
    <row r="1253" spans="1:7" ht="15">
      <c r="A1253" s="100"/>
      <c r="B1253" s="100"/>
      <c r="C1253" s="79"/>
      <c r="D1253" s="79"/>
      <c r="E1253" s="79"/>
      <c r="F1253" s="79"/>
      <c r="G1253" s="79"/>
    </row>
    <row r="1254" spans="1:7" ht="15">
      <c r="A1254" s="100"/>
      <c r="B1254" s="100"/>
      <c r="C1254" s="79"/>
      <c r="D1254" s="79"/>
      <c r="E1254" s="79"/>
      <c r="F1254" s="79"/>
      <c r="G1254" s="79"/>
    </row>
    <row r="1255" spans="1:7" ht="15">
      <c r="A1255" s="100"/>
      <c r="B1255" s="100"/>
      <c r="C1255" s="79"/>
      <c r="D1255" s="79"/>
      <c r="E1255" s="79"/>
      <c r="F1255" s="79"/>
      <c r="G1255" s="79"/>
    </row>
    <row r="1256" spans="1:7" ht="15">
      <c r="A1256" s="100"/>
      <c r="B1256" s="100"/>
      <c r="C1256" s="79"/>
      <c r="D1256" s="79"/>
      <c r="E1256" s="79"/>
      <c r="F1256" s="79"/>
      <c r="G1256" s="79"/>
    </row>
    <row r="1257" spans="1:7" ht="15">
      <c r="A1257" s="100"/>
      <c r="B1257" s="100"/>
      <c r="C1257" s="79"/>
      <c r="D1257" s="79"/>
      <c r="E1257" s="79"/>
      <c r="F1257" s="79"/>
      <c r="G1257" s="79"/>
    </row>
    <row r="1258" spans="1:7" ht="15">
      <c r="A1258" s="100"/>
      <c r="B1258" s="100"/>
      <c r="C1258" s="79"/>
      <c r="D1258" s="79"/>
      <c r="E1258" s="79"/>
      <c r="F1258" s="79"/>
      <c r="G1258" s="79"/>
    </row>
    <row r="1259" spans="1:7" ht="15">
      <c r="A1259" s="100"/>
      <c r="B1259" s="100"/>
      <c r="C1259" s="79"/>
      <c r="D1259" s="79"/>
      <c r="E1259" s="79"/>
      <c r="F1259" s="79"/>
      <c r="G1259" s="79"/>
    </row>
    <row r="1260" spans="1:7" ht="15">
      <c r="A1260" s="100"/>
      <c r="B1260" s="100"/>
      <c r="C1260" s="79"/>
      <c r="D1260" s="79"/>
      <c r="E1260" s="79"/>
      <c r="F1260" s="79"/>
      <c r="G1260" s="79"/>
    </row>
    <row r="1261" spans="1:7" ht="15">
      <c r="A1261" s="100"/>
      <c r="B1261" s="100"/>
      <c r="C1261" s="79"/>
      <c r="D1261" s="79"/>
      <c r="E1261" s="79"/>
      <c r="F1261" s="79"/>
      <c r="G1261" s="79"/>
    </row>
    <row r="1262" spans="1:7" ht="15">
      <c r="A1262" s="100"/>
      <c r="B1262" s="100"/>
      <c r="C1262" s="79"/>
      <c r="D1262" s="79"/>
      <c r="E1262" s="79"/>
      <c r="F1262" s="79"/>
      <c r="G1262" s="79"/>
    </row>
    <row r="1263" spans="1:7" ht="15">
      <c r="A1263" s="100"/>
      <c r="B1263" s="100"/>
      <c r="C1263" s="79"/>
      <c r="D1263" s="79"/>
      <c r="E1263" s="79"/>
      <c r="F1263" s="79"/>
      <c r="G1263" s="79"/>
    </row>
    <row r="1264" spans="1:7" ht="15">
      <c r="A1264" s="100"/>
      <c r="B1264" s="100"/>
      <c r="C1264" s="79"/>
      <c r="D1264" s="79"/>
      <c r="E1264" s="79"/>
      <c r="F1264" s="79"/>
      <c r="G1264" s="79"/>
    </row>
    <row r="1265" spans="1:7" ht="15">
      <c r="A1265" s="100"/>
      <c r="B1265" s="100"/>
      <c r="C1265" s="79"/>
      <c r="D1265" s="79"/>
      <c r="E1265" s="79"/>
      <c r="F1265" s="79"/>
      <c r="G1265" s="79"/>
    </row>
    <row r="1266" spans="1:7" ht="15">
      <c r="A1266" s="100"/>
      <c r="B1266" s="100"/>
      <c r="C1266" s="79"/>
      <c r="D1266" s="79"/>
      <c r="E1266" s="79"/>
      <c r="F1266" s="79"/>
      <c r="G1266" s="79"/>
    </row>
    <row r="1267" spans="1:7" ht="15">
      <c r="A1267" s="100"/>
      <c r="B1267" s="100"/>
      <c r="C1267" s="79"/>
      <c r="D1267" s="79"/>
      <c r="E1267" s="79"/>
      <c r="F1267" s="79"/>
      <c r="G1267" s="79"/>
    </row>
    <row r="1268" spans="1:7" ht="15">
      <c r="A1268" s="100"/>
      <c r="B1268" s="100"/>
      <c r="C1268" s="79"/>
      <c r="D1268" s="79"/>
      <c r="E1268" s="79"/>
      <c r="F1268" s="79"/>
      <c r="G1268" s="79"/>
    </row>
    <row r="1269" spans="1:7" ht="15">
      <c r="A1269" s="100"/>
      <c r="B1269" s="100"/>
      <c r="C1269" s="79"/>
      <c r="D1269" s="79"/>
      <c r="E1269" s="79"/>
      <c r="F1269" s="79"/>
      <c r="G1269" s="79"/>
    </row>
    <row r="1270" spans="1:7" ht="15">
      <c r="A1270" s="100"/>
      <c r="B1270" s="100"/>
      <c r="C1270" s="79"/>
      <c r="D1270" s="79"/>
      <c r="E1270" s="79"/>
      <c r="F1270" s="79"/>
      <c r="G1270" s="79"/>
    </row>
    <row r="1271" spans="1:7" ht="15">
      <c r="A1271" s="100"/>
      <c r="B1271" s="100"/>
      <c r="C1271" s="79"/>
      <c r="D1271" s="79"/>
      <c r="E1271" s="79"/>
      <c r="F1271" s="79"/>
      <c r="G1271" s="79"/>
    </row>
    <row r="1272" spans="1:7" ht="15">
      <c r="A1272" s="100"/>
      <c r="B1272" s="100"/>
      <c r="C1272" s="79"/>
      <c r="D1272" s="79"/>
      <c r="E1272" s="79"/>
      <c r="F1272" s="79"/>
      <c r="G1272" s="79"/>
    </row>
    <row r="1273" spans="1:7" ht="15">
      <c r="A1273" s="100"/>
      <c r="B1273" s="100"/>
      <c r="C1273" s="79"/>
      <c r="D1273" s="79"/>
      <c r="E1273" s="79"/>
      <c r="F1273" s="79"/>
      <c r="G1273" s="79"/>
    </row>
    <row r="1274" spans="1:7" ht="15">
      <c r="A1274" s="100"/>
      <c r="B1274" s="100"/>
      <c r="C1274" s="79"/>
      <c r="D1274" s="79"/>
      <c r="E1274" s="79"/>
      <c r="F1274" s="79"/>
      <c r="G1274" s="79"/>
    </row>
    <row r="1275" spans="1:7" ht="15">
      <c r="A1275" s="100"/>
      <c r="B1275" s="100"/>
      <c r="C1275" s="79"/>
      <c r="D1275" s="79"/>
      <c r="E1275" s="79"/>
      <c r="F1275" s="79"/>
      <c r="G1275" s="79"/>
    </row>
    <row r="1276" spans="1:7" ht="15">
      <c r="A1276" s="100"/>
      <c r="B1276" s="100"/>
      <c r="C1276" s="79"/>
      <c r="D1276" s="79"/>
      <c r="E1276" s="79"/>
      <c r="F1276" s="79"/>
      <c r="G1276" s="79"/>
    </row>
    <row r="1277" spans="1:7" ht="15">
      <c r="A1277" s="100"/>
      <c r="B1277" s="100"/>
      <c r="C1277" s="79"/>
      <c r="D1277" s="79"/>
      <c r="E1277" s="79"/>
      <c r="F1277" s="79"/>
      <c r="G1277" s="79"/>
    </row>
    <row r="1278" spans="1:7" ht="15">
      <c r="A1278" s="100"/>
      <c r="B1278" s="100"/>
      <c r="C1278" s="79"/>
      <c r="D1278" s="79"/>
      <c r="E1278" s="79"/>
      <c r="F1278" s="79"/>
      <c r="G1278" s="79"/>
    </row>
    <row r="1279" spans="1:7" ht="15">
      <c r="A1279" s="100"/>
      <c r="B1279" s="100"/>
      <c r="C1279" s="79"/>
      <c r="D1279" s="79"/>
      <c r="E1279" s="79"/>
      <c r="F1279" s="79"/>
      <c r="G1279" s="79"/>
    </row>
    <row r="1280" spans="1:7" ht="15">
      <c r="A1280" s="100"/>
      <c r="B1280" s="100"/>
      <c r="C1280" s="79"/>
      <c r="D1280" s="79"/>
      <c r="E1280" s="79"/>
      <c r="F1280" s="79"/>
      <c r="G1280" s="79"/>
    </row>
    <row r="1281" spans="1:7" ht="15">
      <c r="A1281" s="100"/>
      <c r="B1281" s="100"/>
      <c r="C1281" s="79"/>
      <c r="D1281" s="79"/>
      <c r="E1281" s="79"/>
      <c r="F1281" s="79"/>
      <c r="G1281" s="79"/>
    </row>
    <row r="1282" spans="1:7" ht="15">
      <c r="A1282" s="100"/>
      <c r="B1282" s="100"/>
      <c r="C1282" s="79"/>
      <c r="D1282" s="79"/>
      <c r="E1282" s="79"/>
      <c r="F1282" s="79"/>
      <c r="G1282" s="79"/>
    </row>
    <row r="1283" spans="1:7" ht="15">
      <c r="A1283" s="100"/>
      <c r="B1283" s="100"/>
      <c r="C1283" s="79"/>
      <c r="D1283" s="79"/>
      <c r="E1283" s="79"/>
      <c r="F1283" s="79"/>
      <c r="G1283" s="79"/>
    </row>
    <row r="1284" spans="1:7" ht="15">
      <c r="A1284" s="100"/>
      <c r="B1284" s="100"/>
      <c r="C1284" s="79"/>
      <c r="D1284" s="79"/>
      <c r="E1284" s="79"/>
      <c r="F1284" s="79"/>
      <c r="G1284" s="79"/>
    </row>
    <row r="1285" spans="1:7" ht="15">
      <c r="A1285" s="100"/>
      <c r="B1285" s="100"/>
      <c r="C1285" s="79"/>
      <c r="D1285" s="79"/>
      <c r="E1285" s="79"/>
      <c r="F1285" s="79"/>
      <c r="G1285" s="79"/>
    </row>
    <row r="1286" spans="1:7" ht="15">
      <c r="A1286" s="100"/>
      <c r="B1286" s="100"/>
      <c r="C1286" s="79"/>
      <c r="D1286" s="79"/>
      <c r="E1286" s="79"/>
      <c r="F1286" s="79"/>
      <c r="G1286" s="79"/>
    </row>
    <row r="1287" spans="1:7" ht="15">
      <c r="A1287" s="100"/>
      <c r="B1287" s="100"/>
      <c r="C1287" s="79"/>
      <c r="D1287" s="79"/>
      <c r="E1287" s="79"/>
      <c r="F1287" s="79"/>
      <c r="G1287" s="79"/>
    </row>
    <row r="1288" spans="1:7" ht="15">
      <c r="A1288" s="100"/>
      <c r="B1288" s="100"/>
      <c r="C1288" s="79"/>
      <c r="D1288" s="79"/>
      <c r="E1288" s="79"/>
      <c r="F1288" s="79"/>
      <c r="G1288" s="79"/>
    </row>
    <row r="1289" spans="1:7" ht="15">
      <c r="A1289" s="100"/>
      <c r="B1289" s="100"/>
      <c r="C1289" s="79"/>
      <c r="D1289" s="79"/>
      <c r="E1289" s="79"/>
      <c r="F1289" s="79"/>
      <c r="G1289" s="79"/>
    </row>
    <row r="1290" spans="1:7" ht="15">
      <c r="A1290" s="100"/>
      <c r="B1290" s="100"/>
      <c r="C1290" s="79"/>
      <c r="D1290" s="79"/>
      <c r="E1290" s="79"/>
      <c r="F1290" s="79"/>
      <c r="G1290" s="79"/>
    </row>
    <row r="1291" spans="1:7" ht="15">
      <c r="A1291" s="100"/>
      <c r="B1291" s="100"/>
      <c r="C1291" s="79"/>
      <c r="D1291" s="79"/>
      <c r="E1291" s="79"/>
      <c r="F1291" s="79"/>
      <c r="G1291" s="79"/>
    </row>
    <row r="1292" spans="1:7" ht="15">
      <c r="A1292" s="100"/>
      <c r="B1292" s="100"/>
      <c r="C1292" s="79"/>
      <c r="D1292" s="79"/>
      <c r="E1292" s="79"/>
      <c r="F1292" s="79"/>
      <c r="G1292" s="79"/>
    </row>
    <row r="1293" spans="1:7" ht="15">
      <c r="A1293" s="100"/>
      <c r="B1293" s="100"/>
      <c r="C1293" s="79"/>
      <c r="D1293" s="79"/>
      <c r="E1293" s="79"/>
      <c r="F1293" s="79"/>
      <c r="G1293" s="79"/>
    </row>
    <row r="1294" spans="1:7" ht="15">
      <c r="A1294" s="100"/>
      <c r="B1294" s="100"/>
      <c r="C1294" s="79"/>
      <c r="D1294" s="79"/>
      <c r="E1294" s="79"/>
      <c r="F1294" s="79"/>
      <c r="G1294" s="79"/>
    </row>
    <row r="1295" spans="1:7" ht="15">
      <c r="A1295" s="100"/>
      <c r="B1295" s="100"/>
      <c r="C1295" s="79"/>
      <c r="D1295" s="79"/>
      <c r="E1295" s="79"/>
      <c r="F1295" s="79"/>
      <c r="G1295" s="79"/>
    </row>
    <row r="1296" spans="1:7" ht="15">
      <c r="A1296" s="100"/>
      <c r="B1296" s="100"/>
      <c r="C1296" s="79"/>
      <c r="D1296" s="79"/>
      <c r="E1296" s="79"/>
      <c r="F1296" s="79"/>
      <c r="G1296" s="79"/>
    </row>
    <row r="1297" spans="1:7" ht="15">
      <c r="A1297" s="100"/>
      <c r="B1297" s="100"/>
      <c r="C1297" s="79"/>
      <c r="D1297" s="79"/>
      <c r="E1297" s="79"/>
      <c r="F1297" s="79"/>
      <c r="G1297" s="79"/>
    </row>
    <row r="1298" spans="1:7" ht="15">
      <c r="A1298" s="100"/>
      <c r="B1298" s="100"/>
      <c r="C1298" s="79"/>
      <c r="D1298" s="79"/>
      <c r="E1298" s="79"/>
      <c r="F1298" s="79"/>
      <c r="G1298" s="79"/>
    </row>
    <row r="1299" spans="1:7" ht="15">
      <c r="A1299" s="100"/>
      <c r="B1299" s="100"/>
      <c r="C1299" s="79"/>
      <c r="D1299" s="79"/>
      <c r="E1299" s="79"/>
      <c r="F1299" s="79"/>
      <c r="G1299" s="79"/>
    </row>
    <row r="1300" spans="1:7" ht="15">
      <c r="A1300" s="100"/>
      <c r="B1300" s="100"/>
      <c r="C1300" s="79"/>
      <c r="D1300" s="79"/>
      <c r="E1300" s="79"/>
      <c r="F1300" s="79"/>
      <c r="G1300" s="79"/>
    </row>
    <row r="1301" spans="1:7" ht="15">
      <c r="A1301" s="100"/>
      <c r="B1301" s="100"/>
      <c r="C1301" s="79"/>
      <c r="D1301" s="79"/>
      <c r="E1301" s="79"/>
      <c r="F1301" s="79"/>
      <c r="G1301" s="79"/>
    </row>
    <row r="1302" spans="1:7" ht="15">
      <c r="A1302" s="100"/>
      <c r="B1302" s="100"/>
      <c r="C1302" s="79"/>
      <c r="D1302" s="79"/>
      <c r="E1302" s="79"/>
      <c r="F1302" s="79"/>
      <c r="G1302" s="79"/>
    </row>
    <row r="1303" spans="1:7" ht="15">
      <c r="A1303" s="100"/>
      <c r="B1303" s="100"/>
      <c r="C1303" s="79"/>
      <c r="D1303" s="79"/>
      <c r="E1303" s="79"/>
      <c r="F1303" s="79"/>
      <c r="G1303" s="79"/>
    </row>
    <row r="1304" spans="1:7" ht="15">
      <c r="A1304" s="100"/>
      <c r="B1304" s="100"/>
      <c r="C1304" s="79"/>
      <c r="D1304" s="79"/>
      <c r="E1304" s="79"/>
      <c r="F1304" s="79"/>
      <c r="G1304" s="79"/>
    </row>
    <row r="1305" spans="1:7" ht="15">
      <c r="A1305" s="100"/>
      <c r="B1305" s="100"/>
      <c r="C1305" s="79"/>
      <c r="D1305" s="79"/>
      <c r="E1305" s="79"/>
      <c r="F1305" s="79"/>
      <c r="G1305" s="79"/>
    </row>
    <row r="1306" spans="1:7" ht="15">
      <c r="A1306" s="100"/>
      <c r="B1306" s="100"/>
      <c r="C1306" s="79"/>
      <c r="D1306" s="79"/>
      <c r="E1306" s="79"/>
      <c r="F1306" s="79"/>
      <c r="G1306" s="79"/>
    </row>
    <row r="1307" spans="1:7" ht="15">
      <c r="A1307" s="100"/>
      <c r="B1307" s="100"/>
      <c r="C1307" s="79"/>
      <c r="D1307" s="79"/>
      <c r="E1307" s="79"/>
      <c r="F1307" s="79"/>
      <c r="G1307" s="79"/>
    </row>
    <row r="1308" spans="1:7" ht="15">
      <c r="A1308" s="100"/>
      <c r="B1308" s="100"/>
      <c r="C1308" s="79"/>
      <c r="D1308" s="79"/>
      <c r="E1308" s="79"/>
      <c r="F1308" s="79"/>
      <c r="G1308" s="79"/>
    </row>
    <row r="1309" spans="1:7" ht="15">
      <c r="A1309" s="100"/>
      <c r="B1309" s="100"/>
      <c r="C1309" s="79"/>
      <c r="D1309" s="79"/>
      <c r="E1309" s="79"/>
      <c r="F1309" s="79"/>
      <c r="G1309" s="79"/>
    </row>
    <row r="1310" spans="1:7" ht="15">
      <c r="A1310" s="100"/>
      <c r="B1310" s="100"/>
      <c r="C1310" s="79"/>
      <c r="D1310" s="79"/>
      <c r="E1310" s="79"/>
      <c r="F1310" s="79"/>
      <c r="G1310" s="79"/>
    </row>
    <row r="1311" spans="1:7" ht="15">
      <c r="A1311" s="100"/>
      <c r="B1311" s="100"/>
      <c r="C1311" s="79"/>
      <c r="D1311" s="79"/>
      <c r="E1311" s="79"/>
      <c r="F1311" s="79"/>
      <c r="G1311" s="79"/>
    </row>
    <row r="1312" spans="1:7" ht="15">
      <c r="A1312" s="100"/>
      <c r="B1312" s="100"/>
      <c r="C1312" s="79"/>
      <c r="D1312" s="79"/>
      <c r="E1312" s="79"/>
      <c r="F1312" s="79"/>
      <c r="G1312" s="79"/>
    </row>
    <row r="1313" spans="1:7" ht="15">
      <c r="A1313" s="100"/>
      <c r="B1313" s="100"/>
      <c r="C1313" s="79"/>
      <c r="D1313" s="79"/>
      <c r="E1313" s="79"/>
      <c r="F1313" s="79"/>
      <c r="G1313" s="79"/>
    </row>
    <row r="1314" spans="1:7" ht="15">
      <c r="A1314" s="100"/>
      <c r="B1314" s="100"/>
      <c r="C1314" s="79"/>
      <c r="D1314" s="79"/>
      <c r="E1314" s="79"/>
      <c r="F1314" s="79"/>
      <c r="G1314" s="79"/>
    </row>
    <row r="1315" spans="1:7" ht="15">
      <c r="A1315" s="100"/>
      <c r="B1315" s="100"/>
      <c r="C1315" s="79"/>
      <c r="D1315" s="79"/>
      <c r="E1315" s="79"/>
      <c r="F1315" s="79"/>
      <c r="G1315" s="79"/>
    </row>
    <row r="1316" spans="1:7" ht="15">
      <c r="A1316" s="100"/>
      <c r="B1316" s="100"/>
      <c r="C1316" s="79"/>
      <c r="D1316" s="79"/>
      <c r="E1316" s="79"/>
      <c r="F1316" s="79"/>
      <c r="G1316" s="79"/>
    </row>
    <row r="1317" spans="1:7" ht="15">
      <c r="A1317" s="100"/>
      <c r="B1317" s="100"/>
      <c r="C1317" s="79"/>
      <c r="D1317" s="79"/>
      <c r="E1317" s="79"/>
      <c r="F1317" s="79"/>
      <c r="G1317" s="79"/>
    </row>
    <row r="1318" spans="1:7" ht="15">
      <c r="A1318" s="100"/>
      <c r="B1318" s="100"/>
      <c r="C1318" s="79"/>
      <c r="D1318" s="79"/>
      <c r="E1318" s="79"/>
      <c r="F1318" s="79"/>
      <c r="G1318" s="79"/>
    </row>
    <row r="1319" spans="1:7" ht="15">
      <c r="A1319" s="100"/>
      <c r="B1319" s="100"/>
      <c r="C1319" s="79"/>
      <c r="D1319" s="79"/>
      <c r="E1319" s="79"/>
      <c r="F1319" s="79"/>
      <c r="G1319" s="79"/>
    </row>
    <row r="1320" spans="1:7" ht="15">
      <c r="A1320" s="100"/>
      <c r="B1320" s="100"/>
      <c r="C1320" s="79"/>
      <c r="D1320" s="79"/>
      <c r="E1320" s="79"/>
      <c r="F1320" s="79"/>
      <c r="G1320" s="79"/>
    </row>
    <row r="1321" spans="1:7" ht="15">
      <c r="A1321" s="100"/>
      <c r="B1321" s="100"/>
      <c r="C1321" s="79"/>
      <c r="D1321" s="79"/>
      <c r="E1321" s="79"/>
      <c r="F1321" s="79"/>
      <c r="G1321" s="79"/>
    </row>
    <row r="1322" spans="1:7" ht="15">
      <c r="A1322" s="100"/>
      <c r="B1322" s="100"/>
      <c r="C1322" s="79"/>
      <c r="D1322" s="79"/>
      <c r="E1322" s="79"/>
      <c r="F1322" s="79"/>
      <c r="G1322" s="79"/>
    </row>
    <row r="1323" spans="1:7" ht="15">
      <c r="A1323" s="100"/>
      <c r="B1323" s="100"/>
      <c r="C1323" s="79"/>
      <c r="D1323" s="79"/>
      <c r="E1323" s="79"/>
      <c r="F1323" s="79"/>
      <c r="G1323" s="79"/>
    </row>
    <row r="1324" spans="1:7" ht="15">
      <c r="A1324" s="100"/>
      <c r="B1324" s="100"/>
      <c r="C1324" s="79"/>
      <c r="D1324" s="79"/>
      <c r="E1324" s="79"/>
      <c r="F1324" s="79"/>
      <c r="G1324" s="79"/>
    </row>
    <row r="1325" spans="1:7" ht="15">
      <c r="A1325" s="100"/>
      <c r="B1325" s="100"/>
      <c r="C1325" s="79"/>
      <c r="D1325" s="79"/>
      <c r="E1325" s="79"/>
      <c r="F1325" s="79"/>
      <c r="G1325" s="79"/>
    </row>
    <row r="1326" spans="1:7" ht="15">
      <c r="A1326" s="100"/>
      <c r="B1326" s="100"/>
      <c r="C1326" s="79"/>
      <c r="D1326" s="79"/>
      <c r="E1326" s="79"/>
      <c r="F1326" s="79"/>
      <c r="G1326" s="79"/>
    </row>
    <row r="1327" spans="1:7" ht="15">
      <c r="A1327" s="100"/>
      <c r="B1327" s="100"/>
      <c r="C1327" s="79"/>
      <c r="D1327" s="79"/>
      <c r="E1327" s="79"/>
      <c r="F1327" s="79"/>
      <c r="G1327" s="79"/>
    </row>
    <row r="1328" spans="1:7" ht="15">
      <c r="A1328" s="100"/>
      <c r="B1328" s="100"/>
      <c r="C1328" s="79"/>
      <c r="D1328" s="79"/>
      <c r="E1328" s="79"/>
      <c r="F1328" s="79"/>
      <c r="G1328" s="79"/>
    </row>
    <row r="1329" spans="1:7" ht="15">
      <c r="A1329" s="100"/>
      <c r="B1329" s="100"/>
      <c r="C1329" s="79"/>
      <c r="D1329" s="79"/>
      <c r="E1329" s="79"/>
      <c r="F1329" s="79"/>
      <c r="G1329" s="79"/>
    </row>
    <row r="1330" spans="1:7" ht="15">
      <c r="A1330" s="100"/>
      <c r="B1330" s="100"/>
      <c r="C1330" s="79"/>
      <c r="D1330" s="79"/>
      <c r="E1330" s="79"/>
      <c r="F1330" s="79"/>
      <c r="G1330" s="79"/>
    </row>
    <row r="1331" spans="1:7" ht="15">
      <c r="A1331" s="100"/>
      <c r="B1331" s="100"/>
      <c r="C1331" s="79"/>
      <c r="D1331" s="79"/>
      <c r="E1331" s="79"/>
      <c r="F1331" s="79"/>
      <c r="G1331" s="79"/>
    </row>
    <row r="1332" spans="1:7" ht="15">
      <c r="A1332" s="100"/>
      <c r="B1332" s="100"/>
      <c r="C1332" s="79"/>
      <c r="D1332" s="79"/>
      <c r="E1332" s="79"/>
      <c r="F1332" s="79"/>
      <c r="G1332" s="79"/>
    </row>
    <row r="1333" spans="1:7" ht="15">
      <c r="A1333" s="100"/>
      <c r="B1333" s="100"/>
      <c r="C1333" s="79"/>
      <c r="D1333" s="79"/>
      <c r="E1333" s="79"/>
      <c r="F1333" s="79"/>
      <c r="G1333" s="79"/>
    </row>
    <row r="1334" spans="1:7" ht="15">
      <c r="A1334" s="100"/>
      <c r="B1334" s="100"/>
      <c r="C1334" s="79"/>
      <c r="D1334" s="79"/>
      <c r="E1334" s="79"/>
      <c r="F1334" s="79"/>
      <c r="G1334" s="79"/>
    </row>
    <row r="1335" spans="1:7" ht="15">
      <c r="A1335" s="100"/>
      <c r="B1335" s="100"/>
      <c r="C1335" s="79"/>
      <c r="D1335" s="79"/>
      <c r="E1335" s="79"/>
      <c r="F1335" s="79"/>
      <c r="G1335" s="79"/>
    </row>
    <row r="1336" spans="1:7" ht="15">
      <c r="A1336" s="100"/>
      <c r="B1336" s="100"/>
      <c r="C1336" s="79"/>
      <c r="D1336" s="79"/>
      <c r="E1336" s="79"/>
      <c r="F1336" s="79"/>
      <c r="G1336" s="79"/>
    </row>
    <row r="1337" spans="1:7" ht="15">
      <c r="A1337" s="100"/>
      <c r="B1337" s="100"/>
      <c r="C1337" s="79"/>
      <c r="D1337" s="79"/>
      <c r="E1337" s="79"/>
      <c r="F1337" s="79"/>
      <c r="G1337" s="79"/>
    </row>
    <row r="1338" spans="1:7" ht="15">
      <c r="A1338" s="100"/>
      <c r="B1338" s="100"/>
      <c r="C1338" s="79"/>
      <c r="D1338" s="79"/>
      <c r="E1338" s="79"/>
      <c r="F1338" s="79"/>
      <c r="G1338" s="79"/>
    </row>
    <row r="1339" spans="1:7" ht="15">
      <c r="A1339" s="100"/>
      <c r="B1339" s="100"/>
      <c r="C1339" s="79"/>
      <c r="D1339" s="79"/>
      <c r="E1339" s="79"/>
      <c r="F1339" s="79"/>
      <c r="G1339" s="79"/>
    </row>
    <row r="1340" spans="1:7" ht="15">
      <c r="A1340" s="100"/>
      <c r="B1340" s="100"/>
      <c r="C1340" s="79"/>
      <c r="D1340" s="79"/>
      <c r="E1340" s="79"/>
      <c r="F1340" s="79"/>
      <c r="G1340" s="79"/>
    </row>
    <row r="1341" spans="1:7" ht="15">
      <c r="A1341" s="100"/>
      <c r="B1341" s="100"/>
      <c r="C1341" s="79"/>
      <c r="D1341" s="79"/>
      <c r="E1341" s="79"/>
      <c r="F1341" s="79"/>
      <c r="G1341" s="79"/>
    </row>
    <row r="1342" spans="1:7" ht="15">
      <c r="A1342" s="100"/>
      <c r="B1342" s="100"/>
      <c r="C1342" s="79"/>
      <c r="D1342" s="79"/>
      <c r="E1342" s="79"/>
      <c r="F1342" s="79"/>
      <c r="G1342" s="79"/>
    </row>
    <row r="1343" spans="1:7" ht="15">
      <c r="A1343" s="100"/>
      <c r="B1343" s="100"/>
      <c r="C1343" s="79"/>
      <c r="D1343" s="79"/>
      <c r="E1343" s="79"/>
      <c r="F1343" s="79"/>
      <c r="G1343" s="79"/>
    </row>
    <row r="1344" spans="1:7" ht="15">
      <c r="A1344" s="100"/>
      <c r="B1344" s="100"/>
      <c r="C1344" s="79"/>
      <c r="D1344" s="79"/>
      <c r="E1344" s="79"/>
      <c r="F1344" s="79"/>
      <c r="G1344" s="79"/>
    </row>
    <row r="1345" spans="1:7" ht="15">
      <c r="A1345" s="100"/>
      <c r="B1345" s="100"/>
      <c r="C1345" s="79"/>
      <c r="D1345" s="79"/>
      <c r="E1345" s="79"/>
      <c r="F1345" s="79"/>
      <c r="G1345" s="79"/>
    </row>
    <row r="1346" spans="1:7" ht="15">
      <c r="A1346" s="100"/>
      <c r="B1346" s="100"/>
      <c r="C1346" s="79"/>
      <c r="D1346" s="79"/>
      <c r="E1346" s="79"/>
      <c r="F1346" s="79"/>
      <c r="G1346" s="79"/>
    </row>
    <row r="1347" spans="1:7" ht="15">
      <c r="A1347" s="100"/>
      <c r="B1347" s="100"/>
      <c r="C1347" s="79"/>
      <c r="D1347" s="79"/>
      <c r="E1347" s="79"/>
      <c r="F1347" s="79"/>
      <c r="G1347" s="79"/>
    </row>
    <row r="1348" spans="1:7" ht="15">
      <c r="A1348" s="100"/>
      <c r="B1348" s="100"/>
      <c r="C1348" s="79"/>
      <c r="D1348" s="79"/>
      <c r="E1348" s="79"/>
      <c r="F1348" s="79"/>
      <c r="G1348" s="79"/>
    </row>
    <row r="1349" spans="1:7" ht="15">
      <c r="A1349" s="100"/>
      <c r="B1349" s="100"/>
      <c r="C1349" s="79"/>
      <c r="D1349" s="79"/>
      <c r="E1349" s="79"/>
      <c r="F1349" s="79"/>
      <c r="G1349" s="79"/>
    </row>
    <row r="1350" spans="1:7" ht="15">
      <c r="A1350" s="100"/>
      <c r="B1350" s="100"/>
      <c r="C1350" s="79"/>
      <c r="D1350" s="79"/>
      <c r="E1350" s="79"/>
      <c r="F1350" s="79"/>
      <c r="G1350" s="79"/>
    </row>
    <row r="1351" spans="1:7" ht="15">
      <c r="A1351" s="100"/>
      <c r="B1351" s="100"/>
      <c r="C1351" s="79"/>
      <c r="D1351" s="79"/>
      <c r="E1351" s="79"/>
      <c r="F1351" s="79"/>
      <c r="G1351" s="79"/>
    </row>
    <row r="1352" spans="1:7" ht="15">
      <c r="A1352" s="100"/>
      <c r="B1352" s="100"/>
      <c r="C1352" s="79"/>
      <c r="D1352" s="79"/>
      <c r="E1352" s="79"/>
      <c r="F1352" s="79"/>
      <c r="G1352" s="79"/>
    </row>
    <row r="1353" spans="1:7" ht="15">
      <c r="A1353" s="100"/>
      <c r="B1353" s="100"/>
      <c r="C1353" s="79"/>
      <c r="D1353" s="79"/>
      <c r="E1353" s="79"/>
      <c r="F1353" s="79"/>
      <c r="G1353" s="79"/>
    </row>
    <row r="1354" spans="1:7" ht="15">
      <c r="A1354" s="100"/>
      <c r="B1354" s="100"/>
      <c r="C1354" s="79"/>
      <c r="D1354" s="79"/>
      <c r="E1354" s="79"/>
      <c r="F1354" s="79"/>
      <c r="G1354" s="79"/>
    </row>
    <row r="1355" spans="1:7" ht="15">
      <c r="A1355" s="100"/>
      <c r="B1355" s="100"/>
      <c r="C1355" s="79"/>
      <c r="D1355" s="79"/>
      <c r="E1355" s="79"/>
      <c r="F1355" s="79"/>
      <c r="G1355" s="79"/>
    </row>
    <row r="1356" spans="1:7" ht="15">
      <c r="A1356" s="100"/>
      <c r="B1356" s="100"/>
      <c r="C1356" s="79"/>
      <c r="D1356" s="79"/>
      <c r="E1356" s="79"/>
      <c r="F1356" s="79"/>
      <c r="G1356" s="79"/>
    </row>
    <row r="1357" spans="1:7" ht="15">
      <c r="A1357" s="100"/>
      <c r="B1357" s="100"/>
      <c r="C1357" s="79"/>
      <c r="D1357" s="79"/>
      <c r="E1357" s="79"/>
      <c r="F1357" s="79"/>
      <c r="G1357" s="79"/>
    </row>
    <row r="1358" spans="1:7" ht="15">
      <c r="A1358" s="100"/>
      <c r="B1358" s="100"/>
      <c r="C1358" s="79"/>
      <c r="D1358" s="79"/>
      <c r="E1358" s="79"/>
      <c r="F1358" s="79"/>
      <c r="G1358" s="79"/>
    </row>
    <row r="1359" spans="1:7" ht="15">
      <c r="A1359" s="100"/>
      <c r="B1359" s="100"/>
      <c r="C1359" s="79"/>
      <c r="D1359" s="79"/>
      <c r="E1359" s="79"/>
      <c r="F1359" s="79"/>
      <c r="G1359" s="79"/>
    </row>
    <row r="1360" spans="1:7" ht="15">
      <c r="A1360" s="100"/>
      <c r="B1360" s="100"/>
      <c r="C1360" s="79"/>
      <c r="D1360" s="79"/>
      <c r="E1360" s="79"/>
      <c r="F1360" s="79"/>
      <c r="G1360" s="79"/>
    </row>
    <row r="1361" spans="1:7" ht="15">
      <c r="A1361" s="100"/>
      <c r="B1361" s="100"/>
      <c r="C1361" s="79"/>
      <c r="D1361" s="79"/>
      <c r="E1361" s="79"/>
      <c r="F1361" s="79"/>
      <c r="G1361" s="79"/>
    </row>
    <row r="1362" spans="1:7" ht="15">
      <c r="A1362" s="100"/>
      <c r="B1362" s="100"/>
      <c r="C1362" s="79"/>
      <c r="D1362" s="79"/>
      <c r="E1362" s="79"/>
      <c r="F1362" s="79"/>
      <c r="G1362" s="79"/>
    </row>
    <row r="1363" spans="1:7" ht="15">
      <c r="A1363" s="100"/>
      <c r="B1363" s="100"/>
      <c r="C1363" s="79"/>
      <c r="D1363" s="79"/>
      <c r="E1363" s="79"/>
      <c r="F1363" s="79"/>
      <c r="G1363" s="79"/>
    </row>
    <row r="1364" spans="1:7" ht="15">
      <c r="A1364" s="100"/>
      <c r="B1364" s="100"/>
      <c r="C1364" s="79"/>
      <c r="D1364" s="79"/>
      <c r="E1364" s="79"/>
      <c r="F1364" s="79"/>
      <c r="G1364" s="79"/>
    </row>
    <row r="1365" spans="1:7" ht="15">
      <c r="A1365" s="100"/>
      <c r="B1365" s="100"/>
      <c r="C1365" s="79"/>
      <c r="D1365" s="79"/>
      <c r="E1365" s="79"/>
      <c r="F1365" s="79"/>
      <c r="G1365" s="79"/>
    </row>
    <row r="1366" spans="1:7" ht="15">
      <c r="A1366" s="100"/>
      <c r="B1366" s="100"/>
      <c r="C1366" s="79"/>
      <c r="D1366" s="79"/>
      <c r="E1366" s="79"/>
      <c r="F1366" s="79"/>
      <c r="G1366" s="79"/>
    </row>
    <row r="1367" spans="1:7" ht="15">
      <c r="A1367" s="100"/>
      <c r="B1367" s="100"/>
      <c r="C1367" s="79"/>
      <c r="D1367" s="79"/>
      <c r="E1367" s="79"/>
      <c r="F1367" s="79"/>
      <c r="G1367" s="79"/>
    </row>
    <row r="1368" spans="1:7" ht="15">
      <c r="A1368" s="100"/>
      <c r="B1368" s="100"/>
      <c r="C1368" s="79"/>
      <c r="D1368" s="79"/>
      <c r="E1368" s="79"/>
      <c r="F1368" s="79"/>
      <c r="G1368" s="79"/>
    </row>
    <row r="1369" spans="1:7" ht="15">
      <c r="A1369" s="100"/>
      <c r="B1369" s="100"/>
      <c r="C1369" s="79"/>
      <c r="D1369" s="79"/>
      <c r="E1369" s="79"/>
      <c r="F1369" s="79"/>
      <c r="G1369" s="79"/>
    </row>
    <row r="1370" spans="1:7" ht="15">
      <c r="A1370" s="100"/>
      <c r="B1370" s="100"/>
      <c r="C1370" s="79"/>
      <c r="D1370" s="79"/>
      <c r="E1370" s="79"/>
      <c r="F1370" s="79"/>
      <c r="G1370" s="79"/>
    </row>
    <row r="1371" spans="1:7" ht="15">
      <c r="A1371" s="100"/>
      <c r="B1371" s="100"/>
      <c r="C1371" s="79"/>
      <c r="D1371" s="79"/>
      <c r="E1371" s="79"/>
      <c r="F1371" s="79"/>
      <c r="G1371" s="79"/>
    </row>
    <row r="1372" spans="1:7" ht="15">
      <c r="A1372" s="100"/>
      <c r="B1372" s="100"/>
      <c r="C1372" s="79"/>
      <c r="D1372" s="79"/>
      <c r="E1372" s="79"/>
      <c r="F1372" s="79"/>
      <c r="G1372" s="79"/>
    </row>
    <row r="1373" spans="1:7" ht="15">
      <c r="A1373" s="100"/>
      <c r="B1373" s="100"/>
      <c r="C1373" s="79"/>
      <c r="D1373" s="79"/>
      <c r="E1373" s="79"/>
      <c r="F1373" s="79"/>
      <c r="G1373" s="79"/>
    </row>
    <row r="1374" spans="1:7" ht="15">
      <c r="A1374" s="100"/>
      <c r="B1374" s="100"/>
      <c r="C1374" s="79"/>
      <c r="D1374" s="79"/>
      <c r="E1374" s="79"/>
      <c r="F1374" s="79"/>
      <c r="G1374" s="79"/>
    </row>
    <row r="1375" spans="1:7" ht="15">
      <c r="A1375" s="100"/>
      <c r="B1375" s="100"/>
      <c r="C1375" s="79"/>
      <c r="D1375" s="79"/>
      <c r="E1375" s="79"/>
      <c r="F1375" s="79"/>
      <c r="G1375" s="79"/>
    </row>
    <row r="1376" spans="1:7" ht="15">
      <c r="A1376" s="100"/>
      <c r="B1376" s="100"/>
      <c r="C1376" s="79"/>
      <c r="D1376" s="79"/>
      <c r="E1376" s="79"/>
      <c r="F1376" s="79"/>
      <c r="G1376" s="79"/>
    </row>
    <row r="1377" spans="1:7" ht="15">
      <c r="A1377" s="100"/>
      <c r="B1377" s="100"/>
      <c r="C1377" s="79"/>
      <c r="D1377" s="79"/>
      <c r="E1377" s="79"/>
      <c r="F1377" s="79"/>
      <c r="G1377" s="79"/>
    </row>
    <row r="1378" spans="1:7" ht="15">
      <c r="A1378" s="100"/>
      <c r="B1378" s="100"/>
      <c r="C1378" s="79"/>
      <c r="D1378" s="79"/>
      <c r="E1378" s="79"/>
      <c r="F1378" s="79"/>
      <c r="G1378" s="79"/>
    </row>
    <row r="1379" spans="1:7" ht="15">
      <c r="A1379" s="100"/>
      <c r="B1379" s="100"/>
      <c r="C1379" s="79"/>
      <c r="D1379" s="79"/>
      <c r="E1379" s="79"/>
      <c r="F1379" s="79"/>
      <c r="G1379" s="79"/>
    </row>
    <row r="1380" spans="1:7" ht="15">
      <c r="A1380" s="100"/>
      <c r="B1380" s="100"/>
      <c r="C1380" s="79"/>
      <c r="D1380" s="79"/>
      <c r="E1380" s="79"/>
      <c r="F1380" s="79"/>
      <c r="G1380" s="79"/>
    </row>
    <row r="1381" spans="1:7" ht="15">
      <c r="A1381" s="100"/>
      <c r="B1381" s="100"/>
      <c r="C1381" s="79"/>
      <c r="D1381" s="79"/>
      <c r="E1381" s="79"/>
      <c r="F1381" s="79"/>
      <c r="G1381" s="79"/>
    </row>
    <row r="1382" spans="1:7" ht="15">
      <c r="A1382" s="100"/>
      <c r="B1382" s="100"/>
      <c r="C1382" s="79"/>
      <c r="D1382" s="79"/>
      <c r="E1382" s="79"/>
      <c r="F1382" s="79"/>
      <c r="G1382" s="79"/>
    </row>
    <row r="1383" spans="1:7" ht="15">
      <c r="A1383" s="100"/>
      <c r="B1383" s="100"/>
      <c r="C1383" s="79"/>
      <c r="D1383" s="79"/>
      <c r="E1383" s="79"/>
      <c r="F1383" s="79"/>
      <c r="G1383" s="79"/>
    </row>
    <row r="1384" spans="1:7" ht="15">
      <c r="A1384" s="100"/>
      <c r="B1384" s="100"/>
      <c r="C1384" s="79"/>
      <c r="D1384" s="79"/>
      <c r="E1384" s="79"/>
      <c r="F1384" s="79"/>
      <c r="G1384" s="79"/>
    </row>
    <row r="1385" spans="1:7" ht="15">
      <c r="A1385" s="100"/>
      <c r="B1385" s="100"/>
      <c r="C1385" s="79"/>
      <c r="D1385" s="79"/>
      <c r="E1385" s="79"/>
      <c r="F1385" s="79"/>
      <c r="G1385" s="79"/>
    </row>
    <row r="1386" spans="1:7" ht="15">
      <c r="A1386" s="100"/>
      <c r="B1386" s="100"/>
      <c r="C1386" s="79"/>
      <c r="D1386" s="79"/>
      <c r="E1386" s="79"/>
      <c r="F1386" s="79"/>
      <c r="G1386" s="79"/>
    </row>
    <row r="1387" spans="1:7" ht="15">
      <c r="A1387" s="100"/>
      <c r="B1387" s="100"/>
      <c r="C1387" s="79"/>
      <c r="D1387" s="79"/>
      <c r="E1387" s="79"/>
      <c r="F1387" s="79"/>
      <c r="G1387" s="79"/>
    </row>
    <row r="1388" spans="1:7" ht="15">
      <c r="A1388" s="100"/>
      <c r="B1388" s="100"/>
      <c r="C1388" s="79"/>
      <c r="D1388" s="79"/>
      <c r="E1388" s="79"/>
      <c r="F1388" s="79"/>
      <c r="G1388" s="79"/>
    </row>
    <row r="1389" spans="1:7" ht="15">
      <c r="A1389" s="100"/>
      <c r="B1389" s="100"/>
      <c r="C1389" s="79"/>
      <c r="D1389" s="79"/>
      <c r="E1389" s="79"/>
      <c r="F1389" s="79"/>
      <c r="G1389" s="79"/>
    </row>
    <row r="1390" spans="1:7" ht="15">
      <c r="A1390" s="100"/>
      <c r="B1390" s="100"/>
      <c r="C1390" s="79"/>
      <c r="D1390" s="79"/>
      <c r="E1390" s="79"/>
      <c r="F1390" s="79"/>
      <c r="G1390" s="79"/>
    </row>
    <row r="1391" spans="1:7" ht="15">
      <c r="A1391" s="100"/>
      <c r="B1391" s="100"/>
      <c r="C1391" s="79"/>
      <c r="D1391" s="79"/>
      <c r="E1391" s="79"/>
      <c r="F1391" s="79"/>
      <c r="G1391" s="79"/>
    </row>
    <row r="1392" spans="1:7" ht="15">
      <c r="A1392" s="100"/>
      <c r="B1392" s="100"/>
      <c r="C1392" s="79"/>
      <c r="D1392" s="79"/>
      <c r="E1392" s="79"/>
      <c r="F1392" s="79"/>
      <c r="G1392" s="79"/>
    </row>
    <row r="1393" spans="1:7" ht="15">
      <c r="A1393" s="100"/>
      <c r="B1393" s="100"/>
      <c r="C1393" s="79"/>
      <c r="D1393" s="79"/>
      <c r="E1393" s="79"/>
      <c r="F1393" s="79"/>
      <c r="G1393" s="79"/>
    </row>
    <row r="1394" spans="1:7" ht="15">
      <c r="A1394" s="100"/>
      <c r="B1394" s="100"/>
      <c r="C1394" s="79"/>
      <c r="D1394" s="79"/>
      <c r="E1394" s="79"/>
      <c r="F1394" s="79"/>
      <c r="G1394" s="79"/>
    </row>
    <row r="1395" spans="1:7" ht="15">
      <c r="A1395" s="100"/>
      <c r="B1395" s="100"/>
      <c r="C1395" s="79"/>
      <c r="D1395" s="79"/>
      <c r="E1395" s="79"/>
      <c r="F1395" s="79"/>
      <c r="G1395" s="79"/>
    </row>
    <row r="1396" spans="1:7" ht="15">
      <c r="A1396" s="100"/>
      <c r="B1396" s="100"/>
      <c r="C1396" s="79"/>
      <c r="D1396" s="79"/>
      <c r="E1396" s="79"/>
      <c r="F1396" s="79"/>
      <c r="G1396" s="79"/>
    </row>
    <row r="1397" spans="1:7" ht="15">
      <c r="A1397" s="100"/>
      <c r="B1397" s="100"/>
      <c r="C1397" s="79"/>
      <c r="D1397" s="79"/>
      <c r="E1397" s="79"/>
      <c r="F1397" s="79"/>
      <c r="G1397" s="79"/>
    </row>
    <row r="1398" spans="1:7" ht="15">
      <c r="A1398" s="100"/>
      <c r="B1398" s="100"/>
      <c r="C1398" s="79"/>
      <c r="D1398" s="79"/>
      <c r="E1398" s="79"/>
      <c r="F1398" s="79"/>
      <c r="G1398" s="79"/>
    </row>
    <row r="1399" spans="1:7" ht="15">
      <c r="A1399" s="100"/>
      <c r="B1399" s="100"/>
      <c r="C1399" s="79"/>
      <c r="D1399" s="79"/>
      <c r="E1399" s="79"/>
      <c r="F1399" s="79"/>
      <c r="G1399" s="79"/>
    </row>
    <row r="1400" spans="1:7" ht="15">
      <c r="A1400" s="100"/>
      <c r="B1400" s="100"/>
      <c r="C1400" s="79"/>
      <c r="D1400" s="79"/>
      <c r="E1400" s="79"/>
      <c r="F1400" s="79"/>
      <c r="G1400" s="79"/>
    </row>
    <row r="1401" spans="1:7" ht="15">
      <c r="A1401" s="100"/>
      <c r="B1401" s="100"/>
      <c r="C1401" s="79"/>
      <c r="D1401" s="79"/>
      <c r="E1401" s="79"/>
      <c r="F1401" s="79"/>
      <c r="G1401" s="79"/>
    </row>
    <row r="1402" spans="1:7" ht="15">
      <c r="A1402" s="100"/>
      <c r="B1402" s="100"/>
      <c r="C1402" s="79"/>
      <c r="D1402" s="79"/>
      <c r="E1402" s="79"/>
      <c r="F1402" s="79"/>
      <c r="G1402" s="79"/>
    </row>
    <row r="1403" spans="1:7" ht="15">
      <c r="A1403" s="100"/>
      <c r="B1403" s="100"/>
      <c r="C1403" s="79"/>
      <c r="D1403" s="79"/>
      <c r="E1403" s="79"/>
      <c r="F1403" s="79"/>
      <c r="G1403" s="79"/>
    </row>
    <row r="1404" spans="1:7" ht="15">
      <c r="A1404" s="100"/>
      <c r="B1404" s="100"/>
      <c r="C1404" s="79"/>
      <c r="D1404" s="79"/>
      <c r="E1404" s="79"/>
      <c r="F1404" s="79"/>
      <c r="G1404" s="79"/>
    </row>
    <row r="1405" spans="1:7" ht="15">
      <c r="A1405" s="100"/>
      <c r="B1405" s="100"/>
      <c r="C1405" s="79"/>
      <c r="D1405" s="79"/>
      <c r="E1405" s="79"/>
      <c r="F1405" s="79"/>
      <c r="G1405" s="79"/>
    </row>
    <row r="1406" spans="1:7" ht="15">
      <c r="A1406" s="100"/>
      <c r="B1406" s="100"/>
      <c r="C1406" s="79"/>
      <c r="D1406" s="79"/>
      <c r="E1406" s="79"/>
      <c r="F1406" s="79"/>
      <c r="G1406" s="79"/>
    </row>
    <row r="1407" spans="1:7" ht="15">
      <c r="A1407" s="100"/>
      <c r="B1407" s="100"/>
      <c r="C1407" s="79"/>
      <c r="D1407" s="79"/>
      <c r="E1407" s="79"/>
      <c r="F1407" s="79"/>
      <c r="G1407" s="79"/>
    </row>
    <row r="1408" spans="1:7" ht="15">
      <c r="A1408" s="100"/>
      <c r="B1408" s="100"/>
      <c r="C1408" s="79"/>
      <c r="D1408" s="79"/>
      <c r="E1408" s="79"/>
      <c r="F1408" s="79"/>
      <c r="G1408" s="79"/>
    </row>
    <row r="1409" spans="1:7" ht="15">
      <c r="A1409" s="100"/>
      <c r="B1409" s="100"/>
      <c r="C1409" s="79"/>
      <c r="D1409" s="79"/>
      <c r="E1409" s="79"/>
      <c r="F1409" s="79"/>
      <c r="G1409" s="79"/>
    </row>
    <row r="1410" spans="1:7" ht="15">
      <c r="A1410" s="100"/>
      <c r="B1410" s="100"/>
      <c r="C1410" s="79"/>
      <c r="D1410" s="79"/>
      <c r="E1410" s="79"/>
      <c r="F1410" s="79"/>
      <c r="G1410" s="79"/>
    </row>
    <row r="1411" spans="1:7" ht="15">
      <c r="A1411" s="100"/>
      <c r="B1411" s="100"/>
      <c r="C1411" s="79"/>
      <c r="D1411" s="79"/>
      <c r="E1411" s="79"/>
      <c r="F1411" s="79"/>
      <c r="G1411" s="79"/>
    </row>
    <row r="1412" spans="1:7" ht="15">
      <c r="A1412" s="100"/>
      <c r="B1412" s="100"/>
      <c r="C1412" s="79"/>
      <c r="D1412" s="79"/>
      <c r="E1412" s="79"/>
      <c r="F1412" s="79"/>
      <c r="G1412" s="79"/>
    </row>
    <row r="1413" spans="1:7" ht="15">
      <c r="A1413" s="100"/>
      <c r="B1413" s="100"/>
      <c r="C1413" s="79"/>
      <c r="D1413" s="79"/>
      <c r="E1413" s="79"/>
      <c r="F1413" s="79"/>
      <c r="G1413" s="79"/>
    </row>
    <row r="1414" spans="1:7" ht="15">
      <c r="A1414" s="100"/>
      <c r="B1414" s="100"/>
      <c r="C1414" s="79"/>
      <c r="D1414" s="79"/>
      <c r="E1414" s="79"/>
      <c r="F1414" s="79"/>
      <c r="G1414" s="79"/>
    </row>
    <row r="1415" spans="1:7" ht="15">
      <c r="A1415" s="100"/>
      <c r="B1415" s="100"/>
      <c r="C1415" s="79"/>
      <c r="D1415" s="79"/>
      <c r="E1415" s="79"/>
      <c r="F1415" s="79"/>
      <c r="G1415" s="79"/>
    </row>
    <row r="1416" spans="1:7" ht="15">
      <c r="A1416" s="100"/>
      <c r="B1416" s="100"/>
      <c r="C1416" s="79"/>
      <c r="D1416" s="79"/>
      <c r="E1416" s="79"/>
      <c r="F1416" s="79"/>
      <c r="G1416" s="79"/>
    </row>
    <row r="1417" spans="1:7" ht="15">
      <c r="A1417" s="100"/>
      <c r="B1417" s="100"/>
      <c r="C1417" s="79"/>
      <c r="D1417" s="79"/>
      <c r="E1417" s="79"/>
      <c r="F1417" s="79"/>
      <c r="G1417" s="79"/>
    </row>
    <row r="1418" spans="1:7" ht="15">
      <c r="A1418" s="100"/>
      <c r="B1418" s="100"/>
      <c r="C1418" s="79"/>
      <c r="D1418" s="79"/>
      <c r="E1418" s="79"/>
      <c r="F1418" s="79"/>
      <c r="G1418" s="79"/>
    </row>
    <row r="1419" spans="1:7" ht="15">
      <c r="A1419" s="100"/>
      <c r="B1419" s="100"/>
      <c r="C1419" s="79"/>
      <c r="D1419" s="79"/>
      <c r="E1419" s="79"/>
      <c r="F1419" s="79"/>
      <c r="G1419" s="79"/>
    </row>
    <row r="1420" spans="1:7" ht="15">
      <c r="A1420" s="100"/>
      <c r="B1420" s="100"/>
      <c r="C1420" s="79"/>
      <c r="D1420" s="79"/>
      <c r="E1420" s="79"/>
      <c r="F1420" s="79"/>
      <c r="G1420" s="79"/>
    </row>
    <row r="1421" spans="1:7" ht="15">
      <c r="A1421" s="100"/>
      <c r="B1421" s="100"/>
      <c r="C1421" s="79"/>
      <c r="D1421" s="79"/>
      <c r="E1421" s="79"/>
      <c r="F1421" s="79"/>
      <c r="G1421" s="79"/>
    </row>
    <row r="1422" spans="1:7" ht="15">
      <c r="A1422" s="100"/>
      <c r="B1422" s="100"/>
      <c r="C1422" s="79"/>
      <c r="D1422" s="79"/>
      <c r="E1422" s="79"/>
      <c r="F1422" s="79"/>
      <c r="G1422" s="79"/>
    </row>
    <row r="1423" spans="1:7" ht="15">
      <c r="A1423" s="100"/>
      <c r="B1423" s="100"/>
      <c r="C1423" s="79"/>
      <c r="D1423" s="79"/>
      <c r="E1423" s="79"/>
      <c r="F1423" s="79"/>
      <c r="G1423" s="79"/>
    </row>
    <row r="1424" spans="1:7" ht="15">
      <c r="A1424" s="100"/>
      <c r="B1424" s="100"/>
      <c r="C1424" s="79"/>
      <c r="D1424" s="79"/>
      <c r="E1424" s="79"/>
      <c r="F1424" s="79"/>
      <c r="G1424" s="79"/>
    </row>
    <row r="1425" spans="1:7" ht="15">
      <c r="A1425" s="100"/>
      <c r="B1425" s="100"/>
      <c r="C1425" s="79"/>
      <c r="D1425" s="79"/>
      <c r="E1425" s="79"/>
      <c r="F1425" s="79"/>
      <c r="G1425" s="79"/>
    </row>
    <row r="1426" spans="1:7" ht="15">
      <c r="A1426" s="100"/>
      <c r="B1426" s="100"/>
      <c r="C1426" s="79"/>
      <c r="D1426" s="79"/>
      <c r="E1426" s="79"/>
      <c r="F1426" s="79"/>
      <c r="G1426" s="79"/>
    </row>
    <row r="1427" spans="1:7" ht="15">
      <c r="A1427" s="100"/>
      <c r="B1427" s="100"/>
      <c r="C1427" s="79"/>
      <c r="D1427" s="79"/>
      <c r="E1427" s="79"/>
      <c r="F1427" s="79"/>
      <c r="G1427" s="79"/>
    </row>
    <row r="1428" spans="1:7" ht="15">
      <c r="A1428" s="100"/>
      <c r="B1428" s="100"/>
      <c r="C1428" s="79"/>
      <c r="D1428" s="79"/>
      <c r="E1428" s="79"/>
      <c r="F1428" s="79"/>
      <c r="G1428" s="79"/>
    </row>
    <row r="1429" spans="1:7" ht="15">
      <c r="A1429" s="100"/>
      <c r="B1429" s="100"/>
      <c r="C1429" s="79"/>
      <c r="D1429" s="79"/>
      <c r="E1429" s="79"/>
      <c r="F1429" s="79"/>
      <c r="G1429" s="79"/>
    </row>
    <row r="1430" spans="1:7" ht="15">
      <c r="A1430" s="100"/>
      <c r="B1430" s="100"/>
      <c r="C1430" s="79"/>
      <c r="D1430" s="79"/>
      <c r="E1430" s="79"/>
      <c r="F1430" s="79"/>
      <c r="G1430" s="79"/>
    </row>
    <row r="1431" spans="1:7" ht="15">
      <c r="A1431" s="100"/>
      <c r="B1431" s="100"/>
      <c r="C1431" s="79"/>
      <c r="D1431" s="79"/>
      <c r="E1431" s="79"/>
      <c r="F1431" s="79"/>
      <c r="G1431" s="79"/>
    </row>
    <row r="1432" spans="1:7" ht="15">
      <c r="A1432" s="100"/>
      <c r="B1432" s="100"/>
      <c r="C1432" s="79"/>
      <c r="D1432" s="79"/>
      <c r="E1432" s="79"/>
      <c r="F1432" s="79"/>
      <c r="G1432" s="79"/>
    </row>
    <row r="1433" spans="1:7" ht="15">
      <c r="A1433" s="100"/>
      <c r="B1433" s="100"/>
      <c r="C1433" s="79"/>
      <c r="D1433" s="79"/>
      <c r="E1433" s="79"/>
      <c r="F1433" s="79"/>
      <c r="G1433" s="79"/>
    </row>
    <row r="1434" spans="1:7" ht="15">
      <c r="A1434" s="100"/>
      <c r="B1434" s="100"/>
      <c r="C1434" s="79"/>
      <c r="D1434" s="79"/>
      <c r="E1434" s="79"/>
      <c r="F1434" s="79"/>
      <c r="G1434" s="79"/>
    </row>
    <row r="1435" spans="1:7" ht="15">
      <c r="A1435" s="100"/>
      <c r="B1435" s="100"/>
      <c r="C1435" s="79"/>
      <c r="D1435" s="79"/>
      <c r="E1435" s="79"/>
      <c r="F1435" s="79"/>
      <c r="G1435" s="79"/>
    </row>
    <row r="1436" spans="1:7" ht="15">
      <c r="A1436" s="100"/>
      <c r="B1436" s="100"/>
      <c r="C1436" s="79"/>
      <c r="D1436" s="79"/>
      <c r="E1436" s="79"/>
      <c r="F1436" s="79"/>
      <c r="G1436" s="79"/>
    </row>
    <row r="1437" spans="1:7" ht="15">
      <c r="A1437" s="100"/>
      <c r="B1437" s="100"/>
      <c r="C1437" s="79"/>
      <c r="D1437" s="79"/>
      <c r="E1437" s="79"/>
      <c r="F1437" s="79"/>
      <c r="G1437" s="79"/>
    </row>
    <row r="1438" spans="1:7" ht="15">
      <c r="A1438" s="100"/>
      <c r="B1438" s="100"/>
      <c r="C1438" s="79"/>
      <c r="D1438" s="79"/>
      <c r="E1438" s="79"/>
      <c r="F1438" s="79"/>
      <c r="G1438" s="79"/>
    </row>
    <row r="1439" spans="1:7" ht="15">
      <c r="A1439" s="100"/>
      <c r="B1439" s="100"/>
      <c r="C1439" s="79"/>
      <c r="D1439" s="79"/>
      <c r="E1439" s="79"/>
      <c r="F1439" s="79"/>
      <c r="G1439" s="79"/>
    </row>
    <row r="1440" spans="1:7" ht="15">
      <c r="A1440" s="100"/>
      <c r="B1440" s="100"/>
      <c r="C1440" s="79"/>
      <c r="D1440" s="79"/>
      <c r="E1440" s="79"/>
      <c r="F1440" s="79"/>
      <c r="G1440" s="79"/>
    </row>
    <row r="1441" spans="1:7" ht="15">
      <c r="A1441" s="100"/>
      <c r="B1441" s="100"/>
      <c r="C1441" s="79"/>
      <c r="D1441" s="79"/>
      <c r="E1441" s="79"/>
      <c r="F1441" s="79"/>
      <c r="G1441" s="79"/>
    </row>
    <row r="1442" spans="1:7" ht="15">
      <c r="A1442" s="100"/>
      <c r="B1442" s="100"/>
      <c r="C1442" s="79"/>
      <c r="D1442" s="79"/>
      <c r="E1442" s="79"/>
      <c r="F1442" s="79"/>
      <c r="G1442" s="79"/>
    </row>
    <row r="1443" spans="1:7" ht="15">
      <c r="A1443" s="100"/>
      <c r="B1443" s="100"/>
      <c r="C1443" s="79"/>
      <c r="D1443" s="79"/>
      <c r="E1443" s="79"/>
      <c r="F1443" s="79"/>
      <c r="G1443" s="79"/>
    </row>
    <row r="1444" spans="1:7" ht="15">
      <c r="A1444" s="100"/>
      <c r="B1444" s="100"/>
      <c r="C1444" s="79"/>
      <c r="D1444" s="79"/>
      <c r="E1444" s="79"/>
      <c r="F1444" s="79"/>
      <c r="G1444" s="79"/>
    </row>
    <row r="1445" spans="1:7" ht="15">
      <c r="A1445" s="100"/>
      <c r="B1445" s="100"/>
      <c r="C1445" s="79"/>
      <c r="D1445" s="79"/>
      <c r="E1445" s="79"/>
      <c r="F1445" s="79"/>
      <c r="G1445" s="79"/>
    </row>
    <row r="1446" spans="1:7" ht="15">
      <c r="A1446" s="100"/>
      <c r="B1446" s="100"/>
      <c r="C1446" s="79"/>
      <c r="D1446" s="79"/>
      <c r="E1446" s="79"/>
      <c r="F1446" s="79"/>
      <c r="G1446" s="79"/>
    </row>
    <row r="1447" spans="1:7" ht="15">
      <c r="A1447" s="100"/>
      <c r="B1447" s="100"/>
      <c r="C1447" s="79"/>
      <c r="D1447" s="79"/>
      <c r="E1447" s="79"/>
      <c r="F1447" s="79"/>
      <c r="G1447" s="79"/>
    </row>
    <row r="1448" spans="1:7" ht="15">
      <c r="A1448" s="100"/>
      <c r="B1448" s="100"/>
      <c r="C1448" s="79"/>
      <c r="D1448" s="79"/>
      <c r="E1448" s="79"/>
      <c r="F1448" s="79"/>
      <c r="G1448" s="79"/>
    </row>
    <row r="1449" spans="1:7" ht="15">
      <c r="A1449" s="100"/>
      <c r="B1449" s="100"/>
      <c r="C1449" s="79"/>
      <c r="D1449" s="79"/>
      <c r="E1449" s="79"/>
      <c r="F1449" s="79"/>
      <c r="G1449" s="79"/>
    </row>
    <row r="1450" spans="1:7" ht="15">
      <c r="A1450" s="100"/>
      <c r="B1450" s="100"/>
      <c r="C1450" s="79"/>
      <c r="D1450" s="79"/>
      <c r="E1450" s="79"/>
      <c r="F1450" s="79"/>
      <c r="G1450" s="79"/>
    </row>
    <row r="1451" spans="1:7" ht="15">
      <c r="A1451" s="100"/>
      <c r="B1451" s="100"/>
      <c r="C1451" s="79"/>
      <c r="D1451" s="79"/>
      <c r="E1451" s="79"/>
      <c r="F1451" s="79"/>
      <c r="G1451" s="79"/>
    </row>
    <row r="1452" spans="1:7" ht="15">
      <c r="A1452" s="100"/>
      <c r="B1452" s="100"/>
      <c r="C1452" s="79"/>
      <c r="D1452" s="79"/>
      <c r="E1452" s="79"/>
      <c r="F1452" s="79"/>
      <c r="G1452" s="79"/>
    </row>
    <row r="1453" spans="1:7" ht="15">
      <c r="A1453" s="100"/>
      <c r="B1453" s="100"/>
      <c r="C1453" s="79"/>
      <c r="D1453" s="79"/>
      <c r="E1453" s="79"/>
      <c r="F1453" s="79"/>
      <c r="G1453" s="79"/>
    </row>
    <row r="1454" spans="1:7" ht="15">
      <c r="A1454" s="100"/>
      <c r="B1454" s="100"/>
      <c r="C1454" s="79"/>
      <c r="D1454" s="79"/>
      <c r="E1454" s="79"/>
      <c r="F1454" s="79"/>
      <c r="G1454" s="79"/>
    </row>
    <row r="1455" spans="1:7" ht="15">
      <c r="A1455" s="100"/>
      <c r="B1455" s="100"/>
      <c r="C1455" s="79"/>
      <c r="D1455" s="79"/>
      <c r="E1455" s="79"/>
      <c r="F1455" s="79"/>
      <c r="G1455" s="79"/>
    </row>
    <row r="1456" spans="1:7" ht="15">
      <c r="A1456" s="100"/>
      <c r="B1456" s="100"/>
      <c r="C1456" s="79"/>
      <c r="D1456" s="79"/>
      <c r="E1456" s="79"/>
      <c r="F1456" s="79"/>
      <c r="G1456" s="79"/>
    </row>
  </sheetData>
  <sheetProtection/>
  <mergeCells count="6">
    <mergeCell ref="A2:L2"/>
    <mergeCell ref="A3:L3"/>
    <mergeCell ref="A4:A5"/>
    <mergeCell ref="B4:B5"/>
    <mergeCell ref="C4:F4"/>
    <mergeCell ref="G4:I4"/>
  </mergeCells>
  <printOptions horizontalCentered="1"/>
  <pageMargins left="0" right="0" top="0" bottom="0" header="0" footer="0"/>
  <pageSetup horizontalDpi="600" verticalDpi="600" orientation="landscape" paperSize="9" scale="75" r:id="rId1"/>
  <rowBreaks count="1" manualBreakCount="1">
    <brk id="5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56"/>
  <sheetViews>
    <sheetView zoomScale="75" zoomScaleNormal="75" zoomScalePageLayoutView="0" workbookViewId="0" topLeftCell="A2">
      <pane xSplit="1" ySplit="5" topLeftCell="B13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94" sqref="G94"/>
    </sheetView>
  </sheetViews>
  <sheetFormatPr defaultColWidth="8.875" defaultRowHeight="12.75"/>
  <cols>
    <col min="1" max="1" width="32.75390625" style="79" customWidth="1"/>
    <col min="2" max="2" width="15.25390625" style="79" customWidth="1"/>
    <col min="3" max="3" width="12.25390625" style="80" customWidth="1"/>
    <col min="4" max="4" width="12.75390625" style="99" customWidth="1"/>
    <col min="5" max="5" width="9.375" style="80" customWidth="1"/>
    <col min="6" max="6" width="12.25390625" style="99" customWidth="1"/>
    <col min="7" max="7" width="10.00390625" style="99" customWidth="1"/>
    <col min="8" max="8" width="10.125" style="79" customWidth="1"/>
    <col min="9" max="9" width="11.625" style="79" customWidth="1"/>
    <col min="10" max="10" width="10.625" style="79" customWidth="1"/>
    <col min="11" max="11" width="10.25390625" style="79" customWidth="1"/>
    <col min="12" max="12" width="12.25390625" style="79" customWidth="1"/>
    <col min="13" max="16384" width="8.875" style="79" customWidth="1"/>
  </cols>
  <sheetData>
    <row r="1" spans="1:7" ht="6" customHeight="1" hidden="1">
      <c r="A1" s="75"/>
      <c r="B1" s="75"/>
      <c r="C1" s="76"/>
      <c r="D1" s="75"/>
      <c r="E1" s="77"/>
      <c r="F1" s="78"/>
      <c r="G1" s="77"/>
    </row>
    <row r="2" spans="1:12" ht="27" customHeight="1">
      <c r="A2" s="347" t="s">
        <v>149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19.5" customHeight="1">
      <c r="A3" s="348" t="str">
        <f>зерноск!A2</f>
        <v>по состоянию на 16 декабря 2016 года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19.5" customHeight="1">
      <c r="A4" s="350" t="s">
        <v>110</v>
      </c>
      <c r="B4" s="335" t="s">
        <v>171</v>
      </c>
      <c r="C4" s="343" t="s">
        <v>111</v>
      </c>
      <c r="D4" s="335"/>
      <c r="E4" s="337"/>
      <c r="F4" s="338"/>
      <c r="G4" s="335" t="s">
        <v>112</v>
      </c>
      <c r="H4" s="337"/>
      <c r="I4" s="337"/>
      <c r="J4" s="199"/>
      <c r="K4" s="21" t="s">
        <v>0</v>
      </c>
      <c r="L4" s="22"/>
    </row>
    <row r="5" spans="1:12" ht="44.25" customHeight="1">
      <c r="A5" s="351"/>
      <c r="B5" s="335"/>
      <c r="C5" s="37" t="s">
        <v>146</v>
      </c>
      <c r="D5" s="2" t="s">
        <v>92</v>
      </c>
      <c r="E5" s="2" t="s">
        <v>113</v>
      </c>
      <c r="F5" s="129" t="s">
        <v>105</v>
      </c>
      <c r="G5" s="2" t="s">
        <v>146</v>
      </c>
      <c r="H5" s="2" t="s">
        <v>113</v>
      </c>
      <c r="I5" s="2" t="s">
        <v>105</v>
      </c>
      <c r="J5" s="37" t="s">
        <v>146</v>
      </c>
      <c r="K5" s="2" t="s">
        <v>113</v>
      </c>
      <c r="L5" s="2" t="s">
        <v>105</v>
      </c>
    </row>
    <row r="6" spans="1:12" s="82" customFormat="1" ht="15.75">
      <c r="A6" s="264" t="s">
        <v>2</v>
      </c>
      <c r="B6" s="274">
        <v>181.00099999999998</v>
      </c>
      <c r="C6" s="65">
        <f>C7+C25+C36+C44+C52+C68+C75+C92</f>
        <v>166.9867</v>
      </c>
      <c r="D6" s="81">
        <f>C6/B6*100</f>
        <v>92.25733559483099</v>
      </c>
      <c r="E6" s="65">
        <f>E7+E25+E36+E44+E52+E68+E75+E92</f>
        <v>171.31900000000005</v>
      </c>
      <c r="F6" s="39">
        <f>C6-E6</f>
        <v>-4.332300000000032</v>
      </c>
      <c r="G6" s="28">
        <f>G7+G25+G36+G44+G52+G68+G75+G92</f>
        <v>4184.8818599999995</v>
      </c>
      <c r="H6" s="28">
        <f>H7+H25+H36+H44+H52+H68+H75+H92</f>
        <v>3656.8583999999996</v>
      </c>
      <c r="I6" s="114">
        <f>G6-H6</f>
        <v>528.0234599999999</v>
      </c>
      <c r="J6" s="65">
        <f aca="true" t="shared" si="0" ref="J6:J44">IF(C6&gt;0,G6/C6*10,"")</f>
        <v>250.61168703854855</v>
      </c>
      <c r="K6" s="38">
        <f>IF(E6&gt;0,H6/E6*10,"")</f>
        <v>213.45317215253408</v>
      </c>
      <c r="L6" s="40">
        <f>J6-K6</f>
        <v>37.15851488601447</v>
      </c>
    </row>
    <row r="7" spans="1:12" s="82" customFormat="1" ht="15.75">
      <c r="A7" s="265" t="s">
        <v>114</v>
      </c>
      <c r="B7" s="275">
        <v>25.127</v>
      </c>
      <c r="C7" s="41">
        <f>SUM(C8:C24)</f>
        <v>23.164000000000005</v>
      </c>
      <c r="D7" s="83">
        <f aca="true" t="shared" si="1" ref="D7:D71">C7/B7*100</f>
        <v>92.18768655231426</v>
      </c>
      <c r="E7" s="42">
        <v>20.612</v>
      </c>
      <c r="F7" s="43">
        <f aca="true" t="shared" si="2" ref="F7:F70">C7-E7</f>
        <v>2.5520000000000067</v>
      </c>
      <c r="G7" s="29">
        <f>SUM(G8:G24)</f>
        <v>603.90576</v>
      </c>
      <c r="H7" s="42">
        <v>521.268</v>
      </c>
      <c r="I7" s="71">
        <f aca="true" t="shared" si="3" ref="I7:I71">G7-H7</f>
        <v>82.63775999999996</v>
      </c>
      <c r="J7" s="41">
        <f t="shared" si="0"/>
        <v>260.7087549646002</v>
      </c>
      <c r="K7" s="42">
        <f aca="true" t="shared" si="4" ref="K7:K42">IF(E7&gt;0,H7/E7*10,"")</f>
        <v>252.89540073743453</v>
      </c>
      <c r="L7" s="44">
        <f aca="true" t="shared" si="5" ref="L7:L71">J7-K7</f>
        <v>7.813354227165661</v>
      </c>
    </row>
    <row r="8" spans="1:12" ht="15">
      <c r="A8" s="266" t="s">
        <v>4</v>
      </c>
      <c r="B8" s="276">
        <v>3.176</v>
      </c>
      <c r="C8" s="270">
        <v>3.176</v>
      </c>
      <c r="D8" s="84">
        <f t="shared" si="1"/>
        <v>100</v>
      </c>
      <c r="E8" s="84">
        <v>2.2</v>
      </c>
      <c r="F8" s="85">
        <f t="shared" si="2"/>
        <v>0.976</v>
      </c>
      <c r="G8" s="261">
        <f>103.1*C8/10</f>
        <v>32.74456</v>
      </c>
      <c r="H8" s="84">
        <v>23.26</v>
      </c>
      <c r="I8" s="70">
        <f t="shared" si="3"/>
        <v>9.484559999999998</v>
      </c>
      <c r="J8" s="66">
        <f t="shared" si="0"/>
        <v>103.1</v>
      </c>
      <c r="K8" s="57">
        <f t="shared" si="4"/>
        <v>105.72727272727272</v>
      </c>
      <c r="L8" s="70">
        <f t="shared" si="5"/>
        <v>-2.627272727272725</v>
      </c>
    </row>
    <row r="9" spans="1:12" ht="15">
      <c r="A9" s="266" t="s">
        <v>5</v>
      </c>
      <c r="B9" s="276">
        <v>1.146</v>
      </c>
      <c r="C9" s="270">
        <v>1.146</v>
      </c>
      <c r="D9" s="84">
        <f t="shared" si="1"/>
        <v>100</v>
      </c>
      <c r="E9" s="84">
        <v>1.11</v>
      </c>
      <c r="F9" s="85">
        <f t="shared" si="2"/>
        <v>0.03599999999999981</v>
      </c>
      <c r="G9" s="261">
        <v>41.6</v>
      </c>
      <c r="H9" s="84">
        <v>27.9</v>
      </c>
      <c r="I9" s="70">
        <f t="shared" si="3"/>
        <v>13.700000000000003</v>
      </c>
      <c r="J9" s="66">
        <f t="shared" si="0"/>
        <v>363.0017452006981</v>
      </c>
      <c r="K9" s="57">
        <f t="shared" si="4"/>
        <v>251.35135135135133</v>
      </c>
      <c r="L9" s="70">
        <f t="shared" si="5"/>
        <v>111.65039384934678</v>
      </c>
    </row>
    <row r="10" spans="1:12" ht="15">
      <c r="A10" s="266" t="s">
        <v>6</v>
      </c>
      <c r="B10" s="276">
        <v>0.999</v>
      </c>
      <c r="C10" s="270">
        <v>0.9</v>
      </c>
      <c r="D10" s="84">
        <f t="shared" si="1"/>
        <v>90.09009009009009</v>
      </c>
      <c r="E10" s="84">
        <v>0.6</v>
      </c>
      <c r="F10" s="85">
        <f t="shared" si="2"/>
        <v>0.30000000000000004</v>
      </c>
      <c r="G10" s="261">
        <v>17.9</v>
      </c>
      <c r="H10" s="84">
        <v>12</v>
      </c>
      <c r="I10" s="70">
        <f t="shared" si="3"/>
        <v>5.899999999999999</v>
      </c>
      <c r="J10" s="66">
        <f t="shared" si="0"/>
        <v>198.88888888888886</v>
      </c>
      <c r="K10" s="57">
        <f t="shared" si="4"/>
        <v>200</v>
      </c>
      <c r="L10" s="70">
        <f t="shared" si="5"/>
        <v>-1.1111111111111427</v>
      </c>
    </row>
    <row r="11" spans="1:12" ht="15">
      <c r="A11" s="266" t="s">
        <v>7</v>
      </c>
      <c r="B11" s="276">
        <v>2.141</v>
      </c>
      <c r="C11" s="270">
        <v>2.1</v>
      </c>
      <c r="D11" s="84">
        <f t="shared" si="1"/>
        <v>98.08500700607193</v>
      </c>
      <c r="E11" s="84">
        <v>2</v>
      </c>
      <c r="F11" s="85">
        <f t="shared" si="2"/>
        <v>0.10000000000000009</v>
      </c>
      <c r="G11" s="261">
        <v>48</v>
      </c>
      <c r="H11" s="84">
        <v>21.2</v>
      </c>
      <c r="I11" s="70">
        <f t="shared" si="3"/>
        <v>26.8</v>
      </c>
      <c r="J11" s="66">
        <f t="shared" si="0"/>
        <v>228.57142857142858</v>
      </c>
      <c r="K11" s="57">
        <f t="shared" si="4"/>
        <v>106</v>
      </c>
      <c r="L11" s="70">
        <f t="shared" si="5"/>
        <v>122.57142857142858</v>
      </c>
    </row>
    <row r="12" spans="1:12" ht="15">
      <c r="A12" s="266" t="s">
        <v>8</v>
      </c>
      <c r="B12" s="276">
        <v>0.323</v>
      </c>
      <c r="C12" s="270">
        <v>0.323</v>
      </c>
      <c r="D12" s="84">
        <f t="shared" si="1"/>
        <v>100</v>
      </c>
      <c r="E12" s="84">
        <v>0.2</v>
      </c>
      <c r="F12" s="85">
        <f t="shared" si="2"/>
        <v>0.123</v>
      </c>
      <c r="G12" s="261">
        <v>13.2</v>
      </c>
      <c r="H12" s="84">
        <v>6.1</v>
      </c>
      <c r="I12" s="70">
        <f t="shared" si="3"/>
        <v>7.1</v>
      </c>
      <c r="J12" s="66">
        <f t="shared" si="0"/>
        <v>408.66873065015477</v>
      </c>
      <c r="K12" s="57">
        <f t="shared" si="4"/>
        <v>304.99999999999994</v>
      </c>
      <c r="L12" s="70">
        <f t="shared" si="5"/>
        <v>103.66873065015483</v>
      </c>
    </row>
    <row r="13" spans="1:12" ht="15">
      <c r="A13" s="266" t="s">
        <v>9</v>
      </c>
      <c r="B13" s="276">
        <v>0.787</v>
      </c>
      <c r="C13" s="270">
        <v>0.72</v>
      </c>
      <c r="D13" s="84">
        <f t="shared" si="1"/>
        <v>91.4866581956798</v>
      </c>
      <c r="E13" s="84">
        <v>0.42</v>
      </c>
      <c r="F13" s="85">
        <f t="shared" si="2"/>
        <v>0.3</v>
      </c>
      <c r="G13" s="261">
        <v>8.8</v>
      </c>
      <c r="H13" s="84">
        <v>10.4</v>
      </c>
      <c r="I13" s="70">
        <f t="shared" si="3"/>
        <v>-1.5999999999999996</v>
      </c>
      <c r="J13" s="66">
        <f t="shared" si="0"/>
        <v>122.22222222222223</v>
      </c>
      <c r="K13" s="57">
        <f t="shared" si="4"/>
        <v>247.61904761904762</v>
      </c>
      <c r="L13" s="70">
        <f t="shared" si="5"/>
        <v>-125.39682539682539</v>
      </c>
    </row>
    <row r="14" spans="1:12" ht="15">
      <c r="A14" s="266" t="s">
        <v>10</v>
      </c>
      <c r="B14" s="276">
        <v>0.34299999999999997</v>
      </c>
      <c r="C14" s="270">
        <v>0.3</v>
      </c>
      <c r="D14" s="84">
        <f t="shared" si="1"/>
        <v>87.46355685131195</v>
      </c>
      <c r="E14" s="84">
        <v>0.323</v>
      </c>
      <c r="F14" s="85">
        <f t="shared" si="2"/>
        <v>-0.02300000000000002</v>
      </c>
      <c r="G14" s="261">
        <v>8.3</v>
      </c>
      <c r="H14" s="84">
        <v>6.9</v>
      </c>
      <c r="I14" s="70">
        <f t="shared" si="3"/>
        <v>1.4000000000000004</v>
      </c>
      <c r="J14" s="66">
        <f t="shared" si="0"/>
        <v>276.66666666666674</v>
      </c>
      <c r="K14" s="57">
        <f t="shared" si="4"/>
        <v>213.62229102167186</v>
      </c>
      <c r="L14" s="70">
        <f t="shared" si="5"/>
        <v>63.044375644994886</v>
      </c>
    </row>
    <row r="15" spans="1:12" ht="15">
      <c r="A15" s="266" t="s">
        <v>11</v>
      </c>
      <c r="B15" s="276">
        <v>0.316</v>
      </c>
      <c r="C15" s="270">
        <v>0.316</v>
      </c>
      <c r="D15" s="84">
        <f t="shared" si="1"/>
        <v>100</v>
      </c>
      <c r="E15" s="84">
        <v>0.259</v>
      </c>
      <c r="F15" s="85">
        <f t="shared" si="2"/>
        <v>0.056999999999999995</v>
      </c>
      <c r="G15" s="261">
        <f>182*C15/10</f>
        <v>5.7512</v>
      </c>
      <c r="H15" s="84">
        <v>5.4</v>
      </c>
      <c r="I15" s="70">
        <f t="shared" si="3"/>
        <v>0.3511999999999995</v>
      </c>
      <c r="J15" s="66">
        <f t="shared" si="0"/>
        <v>182</v>
      </c>
      <c r="K15" s="57">
        <f t="shared" si="4"/>
        <v>208.4942084942085</v>
      </c>
      <c r="L15" s="70">
        <f t="shared" si="5"/>
        <v>-26.494208494208493</v>
      </c>
    </row>
    <row r="16" spans="1:12" ht="15">
      <c r="A16" s="266" t="s">
        <v>12</v>
      </c>
      <c r="B16" s="276">
        <v>0.732</v>
      </c>
      <c r="C16" s="270">
        <v>0.732</v>
      </c>
      <c r="D16" s="84">
        <f t="shared" si="1"/>
        <v>100</v>
      </c>
      <c r="E16" s="84">
        <v>0.6</v>
      </c>
      <c r="F16" s="85">
        <f t="shared" si="2"/>
        <v>0.132</v>
      </c>
      <c r="G16" s="261">
        <v>20.9</v>
      </c>
      <c r="H16" s="84">
        <v>16.9</v>
      </c>
      <c r="I16" s="70">
        <f t="shared" si="3"/>
        <v>4</v>
      </c>
      <c r="J16" s="66">
        <f t="shared" si="0"/>
        <v>285.5191256830601</v>
      </c>
      <c r="K16" s="57">
        <f t="shared" si="4"/>
        <v>281.66666666666663</v>
      </c>
      <c r="L16" s="70">
        <f t="shared" si="5"/>
        <v>3.8524590163934818</v>
      </c>
    </row>
    <row r="17" spans="1:12" ht="15">
      <c r="A17" s="266" t="s">
        <v>93</v>
      </c>
      <c r="B17" s="276">
        <v>7.8549999999999995</v>
      </c>
      <c r="C17" s="270">
        <v>7.2</v>
      </c>
      <c r="D17" s="84">
        <f t="shared" si="1"/>
        <v>91.6613621896881</v>
      </c>
      <c r="E17" s="84">
        <v>7.4</v>
      </c>
      <c r="F17" s="85">
        <f t="shared" si="2"/>
        <v>-0.20000000000000018</v>
      </c>
      <c r="G17" s="261">
        <v>274.2</v>
      </c>
      <c r="H17" s="84">
        <v>275</v>
      </c>
      <c r="I17" s="70">
        <f t="shared" si="3"/>
        <v>-0.8000000000000114</v>
      </c>
      <c r="J17" s="66">
        <f t="shared" si="0"/>
        <v>380.83333333333326</v>
      </c>
      <c r="K17" s="57">
        <f t="shared" si="4"/>
        <v>371.6216216216216</v>
      </c>
      <c r="L17" s="70">
        <f t="shared" si="5"/>
        <v>9.211711711711644</v>
      </c>
    </row>
    <row r="18" spans="1:12" ht="15">
      <c r="A18" s="266" t="s">
        <v>13</v>
      </c>
      <c r="B18" s="276">
        <v>1.716</v>
      </c>
      <c r="C18" s="270">
        <v>1.716</v>
      </c>
      <c r="D18" s="84">
        <f t="shared" si="1"/>
        <v>100</v>
      </c>
      <c r="E18" s="84">
        <v>1.4</v>
      </c>
      <c r="F18" s="85">
        <f t="shared" si="2"/>
        <v>0.31600000000000006</v>
      </c>
      <c r="G18" s="261">
        <v>16.95</v>
      </c>
      <c r="H18" s="84">
        <v>10.639999999999999</v>
      </c>
      <c r="I18" s="70">
        <f t="shared" si="3"/>
        <v>6.3100000000000005</v>
      </c>
      <c r="J18" s="66">
        <f t="shared" si="0"/>
        <v>98.77622377622376</v>
      </c>
      <c r="K18" s="57">
        <f t="shared" si="4"/>
        <v>76</v>
      </c>
      <c r="L18" s="70">
        <f t="shared" si="5"/>
        <v>22.77622377622376</v>
      </c>
    </row>
    <row r="19" spans="1:12" ht="15">
      <c r="A19" s="266" t="s">
        <v>14</v>
      </c>
      <c r="B19" s="276">
        <v>0.885</v>
      </c>
      <c r="C19" s="270">
        <v>0.8</v>
      </c>
      <c r="D19" s="84">
        <f t="shared" si="1"/>
        <v>90.3954802259887</v>
      </c>
      <c r="E19" s="84">
        <v>0.8</v>
      </c>
      <c r="F19" s="85">
        <f t="shared" si="2"/>
        <v>0</v>
      </c>
      <c r="G19" s="261">
        <v>20.22</v>
      </c>
      <c r="H19" s="84">
        <v>18.2</v>
      </c>
      <c r="I19" s="70">
        <f t="shared" si="3"/>
        <v>2.0199999999999996</v>
      </c>
      <c r="J19" s="66">
        <f t="shared" si="0"/>
        <v>252.75</v>
      </c>
      <c r="K19" s="57">
        <f t="shared" si="4"/>
        <v>227.49999999999997</v>
      </c>
      <c r="L19" s="70">
        <f t="shared" si="5"/>
        <v>25.25000000000003</v>
      </c>
    </row>
    <row r="20" spans="1:12" ht="15">
      <c r="A20" s="266" t="s">
        <v>15</v>
      </c>
      <c r="B20" s="276">
        <v>0.425</v>
      </c>
      <c r="C20" s="270">
        <v>0.425</v>
      </c>
      <c r="D20" s="84">
        <f t="shared" si="1"/>
        <v>100</v>
      </c>
      <c r="E20" s="111">
        <v>0.5</v>
      </c>
      <c r="F20" s="85">
        <f t="shared" si="2"/>
        <v>-0.07500000000000001</v>
      </c>
      <c r="G20" s="261">
        <v>7.2</v>
      </c>
      <c r="H20" s="84">
        <v>8.3</v>
      </c>
      <c r="I20" s="70">
        <f t="shared" si="3"/>
        <v>-1.1000000000000005</v>
      </c>
      <c r="J20" s="66">
        <f t="shared" si="0"/>
        <v>169.41176470588235</v>
      </c>
      <c r="K20" s="57">
        <f t="shared" si="4"/>
        <v>166</v>
      </c>
      <c r="L20" s="70">
        <f t="shared" si="5"/>
        <v>3.411764705882348</v>
      </c>
    </row>
    <row r="21" spans="1:12" ht="15">
      <c r="A21" s="266" t="s">
        <v>16</v>
      </c>
      <c r="B21" s="276">
        <v>0.33399999999999996</v>
      </c>
      <c r="C21" s="270">
        <v>0.334</v>
      </c>
      <c r="D21" s="84">
        <f t="shared" si="1"/>
        <v>100.00000000000003</v>
      </c>
      <c r="E21" s="84">
        <v>0.4</v>
      </c>
      <c r="F21" s="85">
        <f>C21-E21</f>
        <v>-0.066</v>
      </c>
      <c r="G21" s="261">
        <v>9.14</v>
      </c>
      <c r="H21" s="84">
        <v>12.268</v>
      </c>
      <c r="I21" s="70">
        <f t="shared" si="3"/>
        <v>-3.128</v>
      </c>
      <c r="J21" s="66">
        <f t="shared" si="0"/>
        <v>273.65269461077844</v>
      </c>
      <c r="K21" s="57">
        <f t="shared" si="4"/>
        <v>306.70000000000005</v>
      </c>
      <c r="L21" s="70">
        <f t="shared" si="5"/>
        <v>-33.047305389221606</v>
      </c>
    </row>
    <row r="22" spans="1:12" s="90" customFormat="1" ht="15">
      <c r="A22" s="86" t="s">
        <v>17</v>
      </c>
      <c r="B22" s="87">
        <v>0.776</v>
      </c>
      <c r="C22" s="88">
        <v>0.776</v>
      </c>
      <c r="D22" s="89">
        <f t="shared" si="1"/>
        <v>100</v>
      </c>
      <c r="E22" s="89">
        <v>0.7</v>
      </c>
      <c r="F22" s="85">
        <f t="shared" si="2"/>
        <v>0.07600000000000007</v>
      </c>
      <c r="G22" s="261">
        <v>20.6</v>
      </c>
      <c r="H22" s="84">
        <v>13</v>
      </c>
      <c r="I22" s="70">
        <f t="shared" si="3"/>
        <v>7.600000000000001</v>
      </c>
      <c r="J22" s="66">
        <f t="shared" si="0"/>
        <v>265.46391752577324</v>
      </c>
      <c r="K22" s="57">
        <f t="shared" si="4"/>
        <v>185.71428571428572</v>
      </c>
      <c r="L22" s="70">
        <f t="shared" si="5"/>
        <v>79.74963181148752</v>
      </c>
    </row>
    <row r="23" spans="1:12" s="90" customFormat="1" ht="15">
      <c r="A23" s="86" t="s">
        <v>18</v>
      </c>
      <c r="B23" s="87">
        <v>1.7449999999999999</v>
      </c>
      <c r="C23" s="88">
        <v>1.4</v>
      </c>
      <c r="D23" s="89">
        <f t="shared" si="1"/>
        <v>80.22922636103151</v>
      </c>
      <c r="E23" s="89">
        <v>1.4</v>
      </c>
      <c r="F23" s="85">
        <f t="shared" si="2"/>
        <v>0</v>
      </c>
      <c r="G23" s="261">
        <v>32.5</v>
      </c>
      <c r="H23" s="84">
        <v>42.1</v>
      </c>
      <c r="I23" s="70">
        <f t="shared" si="3"/>
        <v>-9.600000000000001</v>
      </c>
      <c r="J23" s="66">
        <f t="shared" si="0"/>
        <v>232.14285714285717</v>
      </c>
      <c r="K23" s="57">
        <f t="shared" si="4"/>
        <v>300.7142857142857</v>
      </c>
      <c r="L23" s="70">
        <f t="shared" si="5"/>
        <v>-68.57142857142856</v>
      </c>
    </row>
    <row r="24" spans="1:12" s="90" customFormat="1" ht="15">
      <c r="A24" s="86" t="s">
        <v>19</v>
      </c>
      <c r="B24" s="87">
        <v>1.377</v>
      </c>
      <c r="C24" s="88">
        <v>0.8</v>
      </c>
      <c r="D24" s="89">
        <f t="shared" si="1"/>
        <v>58.09731299927379</v>
      </c>
      <c r="E24" s="89">
        <v>0.3</v>
      </c>
      <c r="F24" s="85">
        <f t="shared" si="2"/>
        <v>0.5</v>
      </c>
      <c r="G24" s="261">
        <v>25.9</v>
      </c>
      <c r="H24" s="84">
        <v>11.7</v>
      </c>
      <c r="I24" s="70">
        <f t="shared" si="3"/>
        <v>14.2</v>
      </c>
      <c r="J24" s="66">
        <f t="shared" si="0"/>
        <v>323.74999999999994</v>
      </c>
      <c r="K24" s="57">
        <f t="shared" si="4"/>
        <v>390</v>
      </c>
      <c r="L24" s="70">
        <f t="shared" si="5"/>
        <v>-66.25000000000006</v>
      </c>
    </row>
    <row r="25" spans="1:12" s="82" customFormat="1" ht="15.75">
      <c r="A25" s="265" t="s">
        <v>20</v>
      </c>
      <c r="B25" s="275">
        <v>5.694</v>
      </c>
      <c r="C25" s="41">
        <f>SUM(C26:C35)-C29</f>
        <v>4.52</v>
      </c>
      <c r="D25" s="83">
        <f t="shared" si="1"/>
        <v>79.38180540920267</v>
      </c>
      <c r="E25" s="42">
        <v>4.0618</v>
      </c>
      <c r="F25" s="43">
        <f t="shared" si="2"/>
        <v>0.4581999999999997</v>
      </c>
      <c r="G25" s="29">
        <f>SUM(G26:G35)-G29</f>
        <v>179.622</v>
      </c>
      <c r="H25" s="29">
        <f>SUM(H26:H35)-H29</f>
        <v>182.9834</v>
      </c>
      <c r="I25" s="71">
        <f t="shared" si="3"/>
        <v>-3.361399999999975</v>
      </c>
      <c r="J25" s="41">
        <f t="shared" si="0"/>
        <v>397.39380530973455</v>
      </c>
      <c r="K25" s="42">
        <f t="shared" si="4"/>
        <v>450.49830124575305</v>
      </c>
      <c r="L25" s="44">
        <f t="shared" si="5"/>
        <v>-53.10449593601851</v>
      </c>
    </row>
    <row r="26" spans="1:12" s="90" customFormat="1" ht="15">
      <c r="A26" s="86" t="s">
        <v>115</v>
      </c>
      <c r="B26" s="279">
        <v>0.045</v>
      </c>
      <c r="C26" s="272">
        <v>0.045</v>
      </c>
      <c r="D26" s="89">
        <f t="shared" si="1"/>
        <v>100</v>
      </c>
      <c r="E26" s="89">
        <v>0.021</v>
      </c>
      <c r="F26" s="85">
        <f t="shared" si="2"/>
        <v>0.023999999999999997</v>
      </c>
      <c r="G26" s="261">
        <v>1</v>
      </c>
      <c r="H26" s="84">
        <v>0.597</v>
      </c>
      <c r="I26" s="70">
        <f t="shared" si="3"/>
        <v>0.403</v>
      </c>
      <c r="J26" s="66">
        <f t="shared" si="0"/>
        <v>222.22222222222223</v>
      </c>
      <c r="K26" s="57">
        <f t="shared" si="4"/>
        <v>284.2857142857143</v>
      </c>
      <c r="L26" s="70">
        <f t="shared" si="5"/>
        <v>-62.06349206349205</v>
      </c>
    </row>
    <row r="27" spans="1:12" s="90" customFormat="1" ht="15">
      <c r="A27" s="86" t="s">
        <v>21</v>
      </c>
      <c r="B27" s="87">
        <v>0.078</v>
      </c>
      <c r="C27" s="88">
        <v>0.05</v>
      </c>
      <c r="D27" s="89">
        <f t="shared" si="1"/>
        <v>64.1025641025641</v>
      </c>
      <c r="E27" s="89">
        <v>0.0208</v>
      </c>
      <c r="F27" s="85">
        <f t="shared" si="2"/>
        <v>0.029200000000000004</v>
      </c>
      <c r="G27" s="261">
        <v>2</v>
      </c>
      <c r="H27" s="84">
        <v>0.32</v>
      </c>
      <c r="I27" s="70">
        <f t="shared" si="3"/>
        <v>1.68</v>
      </c>
      <c r="J27" s="66">
        <f t="shared" si="0"/>
        <v>400</v>
      </c>
      <c r="K27" s="57">
        <f t="shared" si="4"/>
        <v>153.84615384615384</v>
      </c>
      <c r="L27" s="70">
        <f t="shared" si="5"/>
        <v>246.15384615384616</v>
      </c>
    </row>
    <row r="28" spans="1:12" s="90" customFormat="1" ht="15">
      <c r="A28" s="86" t="s">
        <v>22</v>
      </c>
      <c r="B28" s="87">
        <v>0.081</v>
      </c>
      <c r="C28" s="88">
        <v>0.081</v>
      </c>
      <c r="D28" s="89">
        <f t="shared" si="1"/>
        <v>100</v>
      </c>
      <c r="E28" s="89">
        <v>0.07</v>
      </c>
      <c r="F28" s="85">
        <f t="shared" si="2"/>
        <v>0.010999999999999996</v>
      </c>
      <c r="G28" s="261">
        <v>1.14</v>
      </c>
      <c r="H28" s="84">
        <v>1.3664</v>
      </c>
      <c r="I28" s="70">
        <f t="shared" si="3"/>
        <v>-0.22640000000000016</v>
      </c>
      <c r="J28" s="66">
        <f t="shared" si="0"/>
        <v>140.74074074074073</v>
      </c>
      <c r="K28" s="57">
        <f t="shared" si="4"/>
        <v>195.2</v>
      </c>
      <c r="L28" s="70">
        <f t="shared" si="5"/>
        <v>-54.459259259259255</v>
      </c>
    </row>
    <row r="29" spans="1:12" s="90" customFormat="1" ht="15" hidden="1">
      <c r="A29" s="86" t="s">
        <v>116</v>
      </c>
      <c r="B29" s="87">
        <v>0</v>
      </c>
      <c r="C29" s="88"/>
      <c r="D29" s="89" t="e">
        <f t="shared" si="1"/>
        <v>#DIV/0!</v>
      </c>
      <c r="E29" s="89"/>
      <c r="F29" s="85">
        <f t="shared" si="2"/>
        <v>0</v>
      </c>
      <c r="G29" s="261"/>
      <c r="H29" s="84"/>
      <c r="I29" s="70">
        <f t="shared" si="3"/>
        <v>0</v>
      </c>
      <c r="J29" s="66">
        <f t="shared" si="0"/>
      </c>
      <c r="K29" s="57">
        <f t="shared" si="4"/>
      </c>
      <c r="L29" s="70" t="e">
        <f t="shared" si="5"/>
        <v>#VALUE!</v>
      </c>
    </row>
    <row r="30" spans="1:12" s="90" customFormat="1" ht="15">
      <c r="A30" s="86" t="s">
        <v>23</v>
      </c>
      <c r="B30" s="87">
        <v>0.21</v>
      </c>
      <c r="C30" s="88">
        <v>0.2</v>
      </c>
      <c r="D30" s="89">
        <f t="shared" si="1"/>
        <v>95.23809523809524</v>
      </c>
      <c r="E30" s="89">
        <v>0.15</v>
      </c>
      <c r="F30" s="85">
        <f t="shared" si="2"/>
        <v>0.05000000000000002</v>
      </c>
      <c r="G30" s="261">
        <v>9.8</v>
      </c>
      <c r="H30" s="84">
        <v>8.2</v>
      </c>
      <c r="I30" s="70">
        <f t="shared" si="3"/>
        <v>1.6000000000000014</v>
      </c>
      <c r="J30" s="66">
        <f t="shared" si="0"/>
        <v>490</v>
      </c>
      <c r="K30" s="57">
        <f t="shared" si="4"/>
        <v>546.6666666666666</v>
      </c>
      <c r="L30" s="70">
        <f t="shared" si="5"/>
        <v>-56.66666666666663</v>
      </c>
    </row>
    <row r="31" spans="1:12" ht="15">
      <c r="A31" s="266" t="s">
        <v>117</v>
      </c>
      <c r="B31" s="276">
        <v>1.084</v>
      </c>
      <c r="C31" s="270">
        <v>0.7</v>
      </c>
      <c r="D31" s="84">
        <f t="shared" si="1"/>
        <v>64.57564575645756</v>
      </c>
      <c r="E31" s="84">
        <v>0.5</v>
      </c>
      <c r="F31" s="85">
        <f t="shared" si="2"/>
        <v>0.19999999999999996</v>
      </c>
      <c r="G31" s="261">
        <v>16.8</v>
      </c>
      <c r="H31" s="84">
        <v>12</v>
      </c>
      <c r="I31" s="70">
        <f t="shared" si="3"/>
        <v>4.800000000000001</v>
      </c>
      <c r="J31" s="66">
        <f t="shared" si="0"/>
        <v>240.00000000000003</v>
      </c>
      <c r="K31" s="57">
        <f t="shared" si="4"/>
        <v>240</v>
      </c>
      <c r="L31" s="70">
        <f t="shared" si="5"/>
        <v>0</v>
      </c>
    </row>
    <row r="32" spans="1:12" ht="15">
      <c r="A32" s="266" t="s">
        <v>25</v>
      </c>
      <c r="B32" s="276">
        <v>2.6229999999999998</v>
      </c>
      <c r="C32" s="270">
        <v>2</v>
      </c>
      <c r="D32" s="84">
        <f t="shared" si="1"/>
        <v>76.24857033930614</v>
      </c>
      <c r="E32" s="84">
        <v>2.3</v>
      </c>
      <c r="F32" s="85">
        <f>C32-E32</f>
        <v>-0.2999999999999998</v>
      </c>
      <c r="G32" s="261">
        <v>77.6</v>
      </c>
      <c r="H32" s="84">
        <v>117.4</v>
      </c>
      <c r="I32" s="70">
        <f t="shared" si="3"/>
        <v>-39.80000000000001</v>
      </c>
      <c r="J32" s="66">
        <f t="shared" si="0"/>
        <v>388</v>
      </c>
      <c r="K32" s="57">
        <f t="shared" si="4"/>
        <v>510.4347826086957</v>
      </c>
      <c r="L32" s="70">
        <f t="shared" si="5"/>
        <v>-122.43478260869568</v>
      </c>
    </row>
    <row r="33" spans="1:12" ht="15" hidden="1">
      <c r="A33" s="266" t="s">
        <v>26</v>
      </c>
      <c r="B33" s="276">
        <v>0</v>
      </c>
      <c r="C33" s="270"/>
      <c r="D33" s="84" t="e">
        <f t="shared" si="1"/>
        <v>#DIV/0!</v>
      </c>
      <c r="E33" s="84"/>
      <c r="F33" s="85">
        <f t="shared" si="2"/>
        <v>0</v>
      </c>
      <c r="G33" s="261"/>
      <c r="H33" s="84"/>
      <c r="I33" s="70">
        <f t="shared" si="3"/>
        <v>0</v>
      </c>
      <c r="J33" s="66">
        <f t="shared" si="0"/>
      </c>
      <c r="K33" s="57">
        <f t="shared" si="4"/>
      </c>
      <c r="L33" s="70" t="e">
        <f t="shared" si="5"/>
        <v>#VALUE!</v>
      </c>
    </row>
    <row r="34" spans="1:12" ht="15">
      <c r="A34" s="266" t="s">
        <v>27</v>
      </c>
      <c r="B34" s="276">
        <v>1.325</v>
      </c>
      <c r="C34" s="270">
        <v>1.325</v>
      </c>
      <c r="D34" s="84">
        <f t="shared" si="1"/>
        <v>100</v>
      </c>
      <c r="E34" s="84">
        <v>0.9</v>
      </c>
      <c r="F34" s="85">
        <f t="shared" si="2"/>
        <v>0.42499999999999993</v>
      </c>
      <c r="G34" s="261">
        <v>67.2</v>
      </c>
      <c r="H34" s="84">
        <v>41.9</v>
      </c>
      <c r="I34" s="70">
        <f t="shared" si="3"/>
        <v>25.300000000000004</v>
      </c>
      <c r="J34" s="66">
        <f t="shared" si="0"/>
        <v>507.1698113207548</v>
      </c>
      <c r="K34" s="57">
        <f t="shared" si="4"/>
        <v>465.5555555555555</v>
      </c>
      <c r="L34" s="70">
        <f t="shared" si="5"/>
        <v>41.61425576519929</v>
      </c>
    </row>
    <row r="35" spans="1:12" s="90" customFormat="1" ht="15">
      <c r="A35" s="86" t="s">
        <v>28</v>
      </c>
      <c r="B35" s="87">
        <v>0.247</v>
      </c>
      <c r="C35" s="88">
        <v>0.119</v>
      </c>
      <c r="D35" s="89">
        <f t="shared" si="1"/>
        <v>48.178137651821864</v>
      </c>
      <c r="E35" s="236">
        <v>0.1</v>
      </c>
      <c r="F35" s="85">
        <f t="shared" si="2"/>
        <v>0.01899999999999999</v>
      </c>
      <c r="G35" s="261">
        <v>4.082</v>
      </c>
      <c r="H35" s="84">
        <v>1.2</v>
      </c>
      <c r="I35" s="70">
        <f t="shared" si="3"/>
        <v>2.8819999999999997</v>
      </c>
      <c r="J35" s="66">
        <f t="shared" si="0"/>
        <v>343.0252100840336</v>
      </c>
      <c r="K35" s="57">
        <f t="shared" si="4"/>
        <v>119.99999999999999</v>
      </c>
      <c r="L35" s="70">
        <f t="shared" si="5"/>
        <v>223.02521008403357</v>
      </c>
    </row>
    <row r="36" spans="1:12" s="82" customFormat="1" ht="15.75">
      <c r="A36" s="265" t="s">
        <v>94</v>
      </c>
      <c r="B36" s="275">
        <v>71.5</v>
      </c>
      <c r="C36" s="41">
        <f>SUM(C37:C43)</f>
        <v>70.651</v>
      </c>
      <c r="D36" s="83">
        <f t="shared" si="1"/>
        <v>98.8125874125874</v>
      </c>
      <c r="E36" s="41">
        <f>SUM(E37:E43)</f>
        <v>69.06200000000001</v>
      </c>
      <c r="F36" s="43">
        <f t="shared" si="2"/>
        <v>1.5889999999999844</v>
      </c>
      <c r="G36" s="29">
        <f>SUM(G37:G43)</f>
        <v>1804.9739999999997</v>
      </c>
      <c r="H36" s="29">
        <f>SUM(H37:H43)</f>
        <v>1267.0907</v>
      </c>
      <c r="I36" s="71">
        <f t="shared" si="3"/>
        <v>537.8832999999997</v>
      </c>
      <c r="J36" s="41">
        <f t="shared" si="0"/>
        <v>255.47748793364565</v>
      </c>
      <c r="K36" s="42">
        <f>IF(E36&gt;0,H36/E36*10,"")</f>
        <v>183.4714749066056</v>
      </c>
      <c r="L36" s="44">
        <f t="shared" si="5"/>
        <v>72.00601302704004</v>
      </c>
    </row>
    <row r="37" spans="1:12" s="90" customFormat="1" ht="15">
      <c r="A37" s="86" t="s">
        <v>118</v>
      </c>
      <c r="B37" s="87">
        <v>0.179</v>
      </c>
      <c r="C37" s="88">
        <v>0.179</v>
      </c>
      <c r="D37" s="89">
        <f t="shared" si="1"/>
        <v>100</v>
      </c>
      <c r="E37" s="89">
        <v>0.2</v>
      </c>
      <c r="F37" s="48">
        <f t="shared" si="2"/>
        <v>-0.02100000000000002</v>
      </c>
      <c r="G37" s="91">
        <v>1.9</v>
      </c>
      <c r="H37" s="89">
        <v>2.21</v>
      </c>
      <c r="I37" s="70">
        <f t="shared" si="3"/>
        <v>-0.31000000000000005</v>
      </c>
      <c r="J37" s="47">
        <f>IF(C37&gt;0,G37/C37*10,"")</f>
        <v>106.14525139664805</v>
      </c>
      <c r="K37" s="57">
        <f>IF(E37&gt;0,H37/E37*10,"")</f>
        <v>110.49999999999999</v>
      </c>
      <c r="L37" s="50">
        <f t="shared" si="5"/>
        <v>-4.354748603351936</v>
      </c>
    </row>
    <row r="38" spans="1:12" s="90" customFormat="1" ht="15">
      <c r="A38" s="86" t="s">
        <v>119</v>
      </c>
      <c r="B38" s="87">
        <v>0.557</v>
      </c>
      <c r="C38" s="88">
        <v>0.4</v>
      </c>
      <c r="D38" s="89">
        <f t="shared" si="1"/>
        <v>71.8132854578097</v>
      </c>
      <c r="E38" s="89">
        <v>0.6</v>
      </c>
      <c r="F38" s="48">
        <f t="shared" si="2"/>
        <v>-0.19999999999999996</v>
      </c>
      <c r="G38" s="91">
        <v>11.5</v>
      </c>
      <c r="H38" s="89">
        <v>14.25</v>
      </c>
      <c r="I38" s="70">
        <f t="shared" si="3"/>
        <v>-2.75</v>
      </c>
      <c r="J38" s="47">
        <f t="shared" si="0"/>
        <v>287.5</v>
      </c>
      <c r="K38" s="57">
        <f t="shared" si="4"/>
        <v>237.5</v>
      </c>
      <c r="L38" s="50">
        <f t="shared" si="5"/>
        <v>50</v>
      </c>
    </row>
    <row r="39" spans="1:12" s="6" customFormat="1" ht="15">
      <c r="A39" s="158" t="s">
        <v>102</v>
      </c>
      <c r="B39" s="160">
        <v>1.9380000000000002</v>
      </c>
      <c r="C39" s="159">
        <v>1.9</v>
      </c>
      <c r="D39" s="46">
        <f>C39/B39*100</f>
        <v>98.03921568627449</v>
      </c>
      <c r="E39" s="147">
        <v>1.5</v>
      </c>
      <c r="F39" s="48">
        <f>C39-E39</f>
        <v>0.3999999999999999</v>
      </c>
      <c r="G39" s="258">
        <f>214.6*C39/10</f>
        <v>40.773999999999994</v>
      </c>
      <c r="H39" s="170">
        <v>74.9</v>
      </c>
      <c r="I39" s="70">
        <f>G39-H39</f>
        <v>-34.12600000000001</v>
      </c>
      <c r="J39" s="47">
        <f>IF(C39&gt;0,G39/C39*10,"")</f>
        <v>214.59999999999997</v>
      </c>
      <c r="K39" s="46">
        <f>IF(E39&gt;0,H39/E39*10,"")</f>
        <v>499.33333333333337</v>
      </c>
      <c r="L39" s="164">
        <f>J39-K39</f>
        <v>-284.7333333333334</v>
      </c>
    </row>
    <row r="40" spans="1:12" s="90" customFormat="1" ht="15">
      <c r="A40" s="86" t="s">
        <v>30</v>
      </c>
      <c r="B40" s="87">
        <v>26.455000000000002</v>
      </c>
      <c r="C40" s="88">
        <v>25.83</v>
      </c>
      <c r="D40" s="89">
        <f t="shared" si="1"/>
        <v>97.63749763749763</v>
      </c>
      <c r="E40" s="89">
        <v>27.062</v>
      </c>
      <c r="F40" s="48">
        <f>C40-E40</f>
        <v>-1.2320000000000029</v>
      </c>
      <c r="G40" s="91">
        <v>364.28</v>
      </c>
      <c r="H40" s="89">
        <v>307.1537</v>
      </c>
      <c r="I40" s="70">
        <f t="shared" si="3"/>
        <v>57.12629999999996</v>
      </c>
      <c r="J40" s="47">
        <f t="shared" si="0"/>
        <v>141.02981029810297</v>
      </c>
      <c r="K40" s="57">
        <f t="shared" si="4"/>
        <v>113.5</v>
      </c>
      <c r="L40" s="50">
        <f t="shared" si="5"/>
        <v>27.529810298102973</v>
      </c>
    </row>
    <row r="41" spans="1:12" s="90" customFormat="1" ht="15">
      <c r="A41" s="86" t="s">
        <v>31</v>
      </c>
      <c r="B41" s="87">
        <v>15.306000000000001</v>
      </c>
      <c r="C41" s="88">
        <v>15.306</v>
      </c>
      <c r="D41" s="89">
        <f t="shared" si="1"/>
        <v>99.99999999999999</v>
      </c>
      <c r="E41" s="89">
        <v>13.6</v>
      </c>
      <c r="F41" s="48">
        <f t="shared" si="2"/>
        <v>1.7059999999999995</v>
      </c>
      <c r="G41" s="91">
        <v>516</v>
      </c>
      <c r="H41" s="89">
        <v>272</v>
      </c>
      <c r="I41" s="70">
        <f t="shared" si="3"/>
        <v>244</v>
      </c>
      <c r="J41" s="47">
        <f t="shared" si="0"/>
        <v>337.1226969815758</v>
      </c>
      <c r="K41" s="46">
        <f t="shared" si="4"/>
        <v>200</v>
      </c>
      <c r="L41" s="50">
        <f>J41-K41</f>
        <v>137.1226969815758</v>
      </c>
    </row>
    <row r="42" spans="1:12" s="90" customFormat="1" ht="15">
      <c r="A42" s="86" t="s">
        <v>32</v>
      </c>
      <c r="B42" s="87">
        <v>16.535</v>
      </c>
      <c r="C42" s="88">
        <v>16.535</v>
      </c>
      <c r="D42" s="89">
        <f t="shared" si="1"/>
        <v>100</v>
      </c>
      <c r="E42" s="89">
        <v>14.6</v>
      </c>
      <c r="F42" s="85">
        <f t="shared" si="2"/>
        <v>1.9350000000000005</v>
      </c>
      <c r="G42" s="91">
        <v>543.9</v>
      </c>
      <c r="H42" s="89">
        <v>424.4219999999999</v>
      </c>
      <c r="I42" s="70">
        <f t="shared" si="3"/>
        <v>119.47800000000007</v>
      </c>
      <c r="J42" s="66">
        <f t="shared" si="0"/>
        <v>328.9386150589658</v>
      </c>
      <c r="K42" s="57">
        <f t="shared" si="4"/>
        <v>290.69999999999993</v>
      </c>
      <c r="L42" s="70">
        <f t="shared" si="5"/>
        <v>38.23861505896588</v>
      </c>
    </row>
    <row r="43" spans="1:12" s="90" customFormat="1" ht="15">
      <c r="A43" s="86" t="s">
        <v>33</v>
      </c>
      <c r="B43" s="87">
        <v>10.501</v>
      </c>
      <c r="C43" s="88">
        <v>10.501</v>
      </c>
      <c r="D43" s="89">
        <f t="shared" si="1"/>
        <v>100</v>
      </c>
      <c r="E43" s="89">
        <v>11.5</v>
      </c>
      <c r="F43" s="48">
        <f t="shared" si="2"/>
        <v>-0.9990000000000006</v>
      </c>
      <c r="G43" s="91">
        <v>326.62</v>
      </c>
      <c r="H43" s="89">
        <v>172.155</v>
      </c>
      <c r="I43" s="70">
        <f t="shared" si="3"/>
        <v>154.465</v>
      </c>
      <c r="J43" s="47">
        <f t="shared" si="0"/>
        <v>311.037044091039</v>
      </c>
      <c r="K43" s="57">
        <f>IF(E43&gt;0,H43/E43*10,"")</f>
        <v>149.70000000000002</v>
      </c>
      <c r="L43" s="50">
        <f t="shared" si="5"/>
        <v>161.33704409103896</v>
      </c>
    </row>
    <row r="44" spans="1:12" s="90" customFormat="1" ht="15.75">
      <c r="A44" s="92" t="s">
        <v>99</v>
      </c>
      <c r="B44" s="93">
        <v>25.209</v>
      </c>
      <c r="C44" s="67">
        <f>SUM(C45:C51)</f>
        <v>21.564</v>
      </c>
      <c r="D44" s="42">
        <f t="shared" si="1"/>
        <v>85.54087825776509</v>
      </c>
      <c r="E44" s="51">
        <v>28.451999999999998</v>
      </c>
      <c r="F44" s="43">
        <f t="shared" si="2"/>
        <v>-6.887999999999998</v>
      </c>
      <c r="G44" s="31">
        <f>SUM(G45:G51)</f>
        <v>437.342</v>
      </c>
      <c r="H44" s="51">
        <v>489.27200000000005</v>
      </c>
      <c r="I44" s="71">
        <f t="shared" si="3"/>
        <v>-51.930000000000064</v>
      </c>
      <c r="J44" s="41">
        <f t="shared" si="0"/>
        <v>202.81116675941382</v>
      </c>
      <c r="K44" s="42">
        <f>IF(E44&gt;0,H44/E44*10,"")</f>
        <v>171.96400955996066</v>
      </c>
      <c r="L44" s="44">
        <f t="shared" si="5"/>
        <v>30.847157199453164</v>
      </c>
    </row>
    <row r="45" spans="1:12" s="90" customFormat="1" ht="15">
      <c r="A45" s="86" t="s">
        <v>120</v>
      </c>
      <c r="B45" s="87">
        <v>1.2</v>
      </c>
      <c r="C45" s="88">
        <v>1.2</v>
      </c>
      <c r="D45" s="89">
        <f t="shared" si="1"/>
        <v>100</v>
      </c>
      <c r="E45" s="89">
        <v>1.2</v>
      </c>
      <c r="F45" s="48">
        <f t="shared" si="2"/>
        <v>0</v>
      </c>
      <c r="G45" s="91">
        <v>43.2</v>
      </c>
      <c r="H45" s="89">
        <v>47.867999999999995</v>
      </c>
      <c r="I45" s="70">
        <f t="shared" si="3"/>
        <v>-4.667999999999992</v>
      </c>
      <c r="J45" s="47">
        <f>IF(C45&gt;0,G45/C45*10,"")</f>
        <v>360.00000000000006</v>
      </c>
      <c r="K45" s="46">
        <f>IF(E45&gt;0,H45/E45*10,"")</f>
        <v>398.9</v>
      </c>
      <c r="L45" s="50">
        <f t="shared" si="5"/>
        <v>-38.89999999999992</v>
      </c>
    </row>
    <row r="46" spans="1:12" s="90" customFormat="1" ht="15">
      <c r="A46" s="86" t="s">
        <v>169</v>
      </c>
      <c r="B46" s="87">
        <v>1.142</v>
      </c>
      <c r="C46" s="88">
        <v>0.5</v>
      </c>
      <c r="D46" s="89">
        <f t="shared" si="1"/>
        <v>43.78283712784589</v>
      </c>
      <c r="E46" s="89">
        <v>1.4</v>
      </c>
      <c r="F46" s="48">
        <f t="shared" si="2"/>
        <v>-0.8999999999999999</v>
      </c>
      <c r="G46" s="91">
        <v>7.8</v>
      </c>
      <c r="H46" s="89">
        <v>14.168000000000001</v>
      </c>
      <c r="I46" s="70">
        <f t="shared" si="3"/>
        <v>-6.368000000000001</v>
      </c>
      <c r="J46" s="47">
        <f aca="true" t="shared" si="6" ref="J46:J102">IF(C46&gt;0,G46/C46*10,"")</f>
        <v>156</v>
      </c>
      <c r="K46" s="57">
        <f aca="true" t="shared" si="7" ref="K46:K102">IF(E46&gt;0,H46/E46*10,"")</f>
        <v>101.20000000000002</v>
      </c>
      <c r="L46" s="50">
        <f t="shared" si="5"/>
        <v>54.79999999999998</v>
      </c>
    </row>
    <row r="47" spans="1:12" s="90" customFormat="1" ht="15">
      <c r="A47" s="86" t="s">
        <v>66</v>
      </c>
      <c r="B47" s="87">
        <v>12.918</v>
      </c>
      <c r="C47" s="88">
        <v>12.918</v>
      </c>
      <c r="D47" s="89">
        <f t="shared" si="1"/>
        <v>100</v>
      </c>
      <c r="E47" s="89">
        <v>13.9</v>
      </c>
      <c r="F47" s="48">
        <f t="shared" si="2"/>
        <v>-0.9820000000000011</v>
      </c>
      <c r="G47" s="91">
        <f>190*C47/10</f>
        <v>245.442</v>
      </c>
      <c r="H47" s="89">
        <v>211.69700000000003</v>
      </c>
      <c r="I47" s="70">
        <f t="shared" si="3"/>
        <v>33.744999999999976</v>
      </c>
      <c r="J47" s="47">
        <f t="shared" si="6"/>
        <v>190</v>
      </c>
      <c r="K47" s="57">
        <f t="shared" si="7"/>
        <v>152.3</v>
      </c>
      <c r="L47" s="50">
        <f t="shared" si="5"/>
        <v>37.69999999999999</v>
      </c>
    </row>
    <row r="48" spans="1:12" s="90" customFormat="1" ht="15">
      <c r="A48" s="86" t="s">
        <v>121</v>
      </c>
      <c r="B48" s="87">
        <v>0.40800000000000003</v>
      </c>
      <c r="C48" s="88">
        <v>0.408</v>
      </c>
      <c r="D48" s="89">
        <f t="shared" si="1"/>
        <v>99.99999999999999</v>
      </c>
      <c r="E48" s="89">
        <v>0.6</v>
      </c>
      <c r="F48" s="48">
        <f t="shared" si="2"/>
        <v>-0.192</v>
      </c>
      <c r="G48" s="91">
        <v>6.2</v>
      </c>
      <c r="H48" s="89">
        <v>6</v>
      </c>
      <c r="I48" s="70">
        <f t="shared" si="3"/>
        <v>0.20000000000000018</v>
      </c>
      <c r="J48" s="47">
        <f t="shared" si="6"/>
        <v>151.9607843137255</v>
      </c>
      <c r="K48" s="57">
        <f t="shared" si="7"/>
        <v>100</v>
      </c>
      <c r="L48" s="50">
        <f t="shared" si="5"/>
        <v>51.9607843137255</v>
      </c>
    </row>
    <row r="49" spans="1:12" s="90" customFormat="1" ht="15">
      <c r="A49" s="86" t="s">
        <v>177</v>
      </c>
      <c r="B49" s="87">
        <v>0.838</v>
      </c>
      <c r="C49" s="88">
        <v>0.838</v>
      </c>
      <c r="D49" s="89">
        <f t="shared" si="1"/>
        <v>100</v>
      </c>
      <c r="E49" s="89">
        <v>0.852</v>
      </c>
      <c r="F49" s="48">
        <f t="shared" si="2"/>
        <v>-0.014000000000000012</v>
      </c>
      <c r="G49" s="91">
        <v>18.4</v>
      </c>
      <c r="H49" s="89">
        <v>18.41</v>
      </c>
      <c r="I49" s="70">
        <f t="shared" si="3"/>
        <v>-0.010000000000001563</v>
      </c>
      <c r="J49" s="47">
        <f t="shared" si="6"/>
        <v>219.57040572792363</v>
      </c>
      <c r="K49" s="57">
        <f t="shared" si="7"/>
        <v>216.07981220657277</v>
      </c>
      <c r="L49" s="50">
        <f t="shared" si="5"/>
        <v>3.49059352135086</v>
      </c>
    </row>
    <row r="50" spans="1:12" s="90" customFormat="1" ht="15">
      <c r="A50" s="86" t="s">
        <v>122</v>
      </c>
      <c r="B50" s="87">
        <v>0.865</v>
      </c>
      <c r="C50" s="88">
        <v>0.3</v>
      </c>
      <c r="D50" s="89">
        <f t="shared" si="1"/>
        <v>34.68208092485549</v>
      </c>
      <c r="E50" s="89">
        <v>0.4</v>
      </c>
      <c r="F50" s="48">
        <f t="shared" si="2"/>
        <v>-0.10000000000000003</v>
      </c>
      <c r="G50" s="91">
        <v>4.2</v>
      </c>
      <c r="H50" s="89">
        <v>4.784000000000001</v>
      </c>
      <c r="I50" s="70">
        <f t="shared" si="3"/>
        <v>-0.5840000000000005</v>
      </c>
      <c r="J50" s="47">
        <f t="shared" si="6"/>
        <v>140.00000000000003</v>
      </c>
      <c r="K50" s="57">
        <f t="shared" si="7"/>
        <v>119.60000000000001</v>
      </c>
      <c r="L50" s="50">
        <f t="shared" si="5"/>
        <v>20.40000000000002</v>
      </c>
    </row>
    <row r="51" spans="1:12" s="90" customFormat="1" ht="15">
      <c r="A51" s="86" t="s">
        <v>123</v>
      </c>
      <c r="B51" s="87">
        <v>8.015</v>
      </c>
      <c r="C51" s="88">
        <v>5.4</v>
      </c>
      <c r="D51" s="89">
        <f t="shared" si="1"/>
        <v>67.37367436057392</v>
      </c>
      <c r="E51" s="89">
        <v>10.1</v>
      </c>
      <c r="F51" s="48">
        <f t="shared" si="2"/>
        <v>-4.699999999999999</v>
      </c>
      <c r="G51" s="91">
        <v>112.1</v>
      </c>
      <c r="H51" s="89">
        <v>186.345</v>
      </c>
      <c r="I51" s="70">
        <f t="shared" si="3"/>
        <v>-74.245</v>
      </c>
      <c r="J51" s="47">
        <f t="shared" si="6"/>
        <v>207.59259259259255</v>
      </c>
      <c r="K51" s="57">
        <f t="shared" si="7"/>
        <v>184.5</v>
      </c>
      <c r="L51" s="50">
        <f t="shared" si="5"/>
        <v>23.092592592592553</v>
      </c>
    </row>
    <row r="52" spans="1:12" s="124" customFormat="1" ht="15.75">
      <c r="A52" s="268" t="s">
        <v>34</v>
      </c>
      <c r="B52" s="277">
        <v>30.405</v>
      </c>
      <c r="C52" s="45">
        <f>SUM(C53:C67)-C64</f>
        <v>26.746000000000006</v>
      </c>
      <c r="D52" s="51">
        <f t="shared" si="1"/>
        <v>87.96579509949024</v>
      </c>
      <c r="E52" s="45">
        <f>SUM(E53:E67)-E64</f>
        <v>30.5</v>
      </c>
      <c r="F52" s="97">
        <f>C52-E52</f>
        <v>-3.7539999999999942</v>
      </c>
      <c r="G52" s="32">
        <f>SUM(G53:G67)-G64</f>
        <v>651.213</v>
      </c>
      <c r="H52" s="32">
        <f>SUM(H53:H67)-H64</f>
        <v>760.89</v>
      </c>
      <c r="I52" s="71">
        <f t="shared" si="3"/>
        <v>-109.67700000000002</v>
      </c>
      <c r="J52" s="45">
        <f t="shared" si="6"/>
        <v>243.48052045165628</v>
      </c>
      <c r="K52" s="52">
        <f t="shared" si="7"/>
        <v>249.472131147541</v>
      </c>
      <c r="L52" s="71">
        <f t="shared" si="5"/>
        <v>-5.991610695884731</v>
      </c>
    </row>
    <row r="53" spans="1:12" s="90" customFormat="1" ht="15">
      <c r="A53" s="86" t="s">
        <v>124</v>
      </c>
      <c r="B53" s="87">
        <v>1.483</v>
      </c>
      <c r="C53" s="88">
        <v>1.3</v>
      </c>
      <c r="D53" s="89">
        <f t="shared" si="1"/>
        <v>87.66014834794336</v>
      </c>
      <c r="E53" s="89">
        <v>1.1</v>
      </c>
      <c r="F53" s="48">
        <f t="shared" si="2"/>
        <v>0.19999999999999996</v>
      </c>
      <c r="G53" s="91">
        <v>32.8</v>
      </c>
      <c r="H53" s="89">
        <v>31.1</v>
      </c>
      <c r="I53" s="70">
        <f t="shared" si="3"/>
        <v>1.6999999999999957</v>
      </c>
      <c r="J53" s="47">
        <f t="shared" si="6"/>
        <v>252.30769230769226</v>
      </c>
      <c r="K53" s="57">
        <f t="shared" si="7"/>
        <v>282.72727272727275</v>
      </c>
      <c r="L53" s="50">
        <f t="shared" si="5"/>
        <v>-30.419580419580484</v>
      </c>
    </row>
    <row r="54" spans="1:12" s="90" customFormat="1" ht="15">
      <c r="A54" s="86" t="s">
        <v>125</v>
      </c>
      <c r="B54" s="87">
        <v>1.248</v>
      </c>
      <c r="C54" s="88">
        <v>1.248</v>
      </c>
      <c r="D54" s="89">
        <f t="shared" si="1"/>
        <v>100</v>
      </c>
      <c r="E54" s="89">
        <v>1</v>
      </c>
      <c r="F54" s="48">
        <f t="shared" si="2"/>
        <v>0.248</v>
      </c>
      <c r="G54" s="91">
        <v>32.9</v>
      </c>
      <c r="H54" s="89">
        <v>20.8</v>
      </c>
      <c r="I54" s="70">
        <f t="shared" si="3"/>
        <v>12.099999999999998</v>
      </c>
      <c r="J54" s="47">
        <f t="shared" si="6"/>
        <v>263.62179487179486</v>
      </c>
      <c r="K54" s="57">
        <f t="shared" si="7"/>
        <v>208</v>
      </c>
      <c r="L54" s="50">
        <f t="shared" si="5"/>
        <v>55.62179487179486</v>
      </c>
    </row>
    <row r="55" spans="1:12" s="90" customFormat="1" ht="15">
      <c r="A55" s="86" t="s">
        <v>126</v>
      </c>
      <c r="B55" s="87">
        <v>2.191</v>
      </c>
      <c r="C55" s="88">
        <v>2.191</v>
      </c>
      <c r="D55" s="89">
        <f t="shared" si="1"/>
        <v>100</v>
      </c>
      <c r="E55" s="89">
        <v>2.6</v>
      </c>
      <c r="F55" s="48">
        <f t="shared" si="2"/>
        <v>-0.40900000000000025</v>
      </c>
      <c r="G55" s="91">
        <v>23</v>
      </c>
      <c r="H55" s="89">
        <v>9</v>
      </c>
      <c r="I55" s="70">
        <f t="shared" si="3"/>
        <v>14</v>
      </c>
      <c r="J55" s="47">
        <f t="shared" si="6"/>
        <v>104.97489730716568</v>
      </c>
      <c r="K55" s="57">
        <f t="shared" si="7"/>
        <v>34.61538461538461</v>
      </c>
      <c r="L55" s="50">
        <f t="shared" si="5"/>
        <v>70.35951269178106</v>
      </c>
    </row>
    <row r="56" spans="1:12" s="90" customFormat="1" ht="15">
      <c r="A56" s="86" t="s">
        <v>127</v>
      </c>
      <c r="B56" s="87">
        <v>2.058</v>
      </c>
      <c r="C56" s="88">
        <v>2.058</v>
      </c>
      <c r="D56" s="89">
        <f t="shared" si="1"/>
        <v>100</v>
      </c>
      <c r="E56" s="89">
        <v>1.9</v>
      </c>
      <c r="F56" s="48">
        <f t="shared" si="2"/>
        <v>0.15799999999999992</v>
      </c>
      <c r="G56" s="91">
        <v>63.6</v>
      </c>
      <c r="H56" s="89">
        <v>65.2</v>
      </c>
      <c r="I56" s="70">
        <f t="shared" si="3"/>
        <v>-1.6000000000000014</v>
      </c>
      <c r="J56" s="47">
        <f t="shared" si="6"/>
        <v>309.03790087463557</v>
      </c>
      <c r="K56" s="57">
        <f t="shared" si="7"/>
        <v>343.15789473684214</v>
      </c>
      <c r="L56" s="50">
        <f t="shared" si="5"/>
        <v>-34.11999386220657</v>
      </c>
    </row>
    <row r="57" spans="1:12" s="90" customFormat="1" ht="15">
      <c r="A57" s="86" t="s">
        <v>128</v>
      </c>
      <c r="B57" s="87">
        <v>0.784</v>
      </c>
      <c r="C57" s="88">
        <v>0.19</v>
      </c>
      <c r="D57" s="89">
        <f t="shared" si="1"/>
        <v>24.23469387755102</v>
      </c>
      <c r="E57" s="89">
        <v>0.5</v>
      </c>
      <c r="F57" s="48">
        <f t="shared" si="2"/>
        <v>-0.31</v>
      </c>
      <c r="G57" s="91">
        <f>427*C57/10</f>
        <v>8.113</v>
      </c>
      <c r="H57" s="89">
        <v>15.2</v>
      </c>
      <c r="I57" s="70">
        <f t="shared" si="3"/>
        <v>-7.087</v>
      </c>
      <c r="J57" s="47">
        <f t="shared" si="6"/>
        <v>426.99999999999994</v>
      </c>
      <c r="K57" s="57">
        <f t="shared" si="7"/>
        <v>304</v>
      </c>
      <c r="L57" s="50">
        <f t="shared" si="5"/>
        <v>122.99999999999994</v>
      </c>
    </row>
    <row r="58" spans="1:12" s="90" customFormat="1" ht="15">
      <c r="A58" s="86" t="s">
        <v>129</v>
      </c>
      <c r="B58" s="87">
        <v>1.111</v>
      </c>
      <c r="C58" s="88">
        <v>1.111</v>
      </c>
      <c r="D58" s="89">
        <f t="shared" si="1"/>
        <v>100</v>
      </c>
      <c r="E58" s="89">
        <v>0.9</v>
      </c>
      <c r="F58" s="48">
        <f t="shared" si="2"/>
        <v>0.21099999999999997</v>
      </c>
      <c r="G58" s="91">
        <v>29.9</v>
      </c>
      <c r="H58" s="89">
        <v>22.8</v>
      </c>
      <c r="I58" s="70">
        <f t="shared" si="3"/>
        <v>7.099999999999998</v>
      </c>
      <c r="J58" s="47">
        <f t="shared" si="6"/>
        <v>269.1269126912691</v>
      </c>
      <c r="K58" s="57">
        <f t="shared" si="7"/>
        <v>253.33333333333331</v>
      </c>
      <c r="L58" s="50">
        <f t="shared" si="5"/>
        <v>15.793579357935812</v>
      </c>
    </row>
    <row r="59" spans="1:12" s="90" customFormat="1" ht="15">
      <c r="A59" s="86" t="s">
        <v>36</v>
      </c>
      <c r="B59" s="87">
        <v>0.404</v>
      </c>
      <c r="C59" s="88">
        <v>0.3</v>
      </c>
      <c r="D59" s="89">
        <f t="shared" si="1"/>
        <v>74.25742574257424</v>
      </c>
      <c r="E59" s="89">
        <v>0.4</v>
      </c>
      <c r="F59" s="48">
        <f t="shared" si="2"/>
        <v>-0.10000000000000003</v>
      </c>
      <c r="G59" s="91">
        <v>7.2</v>
      </c>
      <c r="H59" s="89">
        <v>7.5</v>
      </c>
      <c r="I59" s="70">
        <f t="shared" si="3"/>
        <v>-0.2999999999999998</v>
      </c>
      <c r="J59" s="47">
        <f t="shared" si="6"/>
        <v>240</v>
      </c>
      <c r="K59" s="57">
        <f t="shared" si="7"/>
        <v>187.5</v>
      </c>
      <c r="L59" s="50">
        <f t="shared" si="5"/>
        <v>52.5</v>
      </c>
    </row>
    <row r="60" spans="1:12" s="90" customFormat="1" ht="15">
      <c r="A60" s="86" t="s">
        <v>130</v>
      </c>
      <c r="B60" s="87">
        <v>1.1889999999999998</v>
      </c>
      <c r="C60" s="88">
        <v>1.1</v>
      </c>
      <c r="D60" s="89">
        <f t="shared" si="1"/>
        <v>92.5147182506308</v>
      </c>
      <c r="E60" s="89">
        <v>0.9</v>
      </c>
      <c r="F60" s="48">
        <f t="shared" si="2"/>
        <v>0.20000000000000007</v>
      </c>
      <c r="G60" s="91">
        <v>33.2</v>
      </c>
      <c r="H60" s="89">
        <v>15.5</v>
      </c>
      <c r="I60" s="70">
        <f t="shared" si="3"/>
        <v>17.700000000000003</v>
      </c>
      <c r="J60" s="47">
        <f t="shared" si="6"/>
        <v>301.8181818181818</v>
      </c>
      <c r="K60" s="57">
        <f t="shared" si="7"/>
        <v>172.22222222222223</v>
      </c>
      <c r="L60" s="50">
        <f t="shared" si="5"/>
        <v>129.59595959595958</v>
      </c>
    </row>
    <row r="61" spans="1:12" s="90" customFormat="1" ht="15">
      <c r="A61" s="86" t="s">
        <v>37</v>
      </c>
      <c r="B61" s="87">
        <v>1.552</v>
      </c>
      <c r="C61" s="88">
        <v>1.4</v>
      </c>
      <c r="D61" s="89">
        <f t="shared" si="1"/>
        <v>90.2061855670103</v>
      </c>
      <c r="E61" s="89">
        <v>1.2</v>
      </c>
      <c r="F61" s="48">
        <f t="shared" si="2"/>
        <v>0.19999999999999996</v>
      </c>
      <c r="G61" s="91">
        <v>41</v>
      </c>
      <c r="H61" s="89">
        <v>38.7</v>
      </c>
      <c r="I61" s="70">
        <f t="shared" si="3"/>
        <v>2.299999999999997</v>
      </c>
      <c r="J61" s="47">
        <f t="shared" si="6"/>
        <v>292.8571428571429</v>
      </c>
      <c r="K61" s="57">
        <f t="shared" si="7"/>
        <v>322.50000000000006</v>
      </c>
      <c r="L61" s="50">
        <f t="shared" si="5"/>
        <v>-29.642857142857167</v>
      </c>
    </row>
    <row r="62" spans="1:12" s="90" customFormat="1" ht="15">
      <c r="A62" s="86" t="s">
        <v>38</v>
      </c>
      <c r="B62" s="87">
        <v>4.4559999999999995</v>
      </c>
      <c r="C62" s="88">
        <v>2.7</v>
      </c>
      <c r="D62" s="89">
        <f t="shared" si="1"/>
        <v>60.59245960502694</v>
      </c>
      <c r="E62" s="89">
        <v>3.6</v>
      </c>
      <c r="F62" s="48">
        <f t="shared" si="2"/>
        <v>-0.8999999999999999</v>
      </c>
      <c r="G62" s="91">
        <v>40.1</v>
      </c>
      <c r="H62" s="89">
        <v>58</v>
      </c>
      <c r="I62" s="70">
        <f t="shared" si="3"/>
        <v>-17.9</v>
      </c>
      <c r="J62" s="47">
        <f t="shared" si="6"/>
        <v>148.5185185185185</v>
      </c>
      <c r="K62" s="57">
        <f t="shared" si="7"/>
        <v>161.11111111111111</v>
      </c>
      <c r="L62" s="50">
        <f t="shared" si="5"/>
        <v>-12.59259259259261</v>
      </c>
    </row>
    <row r="63" spans="1:12" s="90" customFormat="1" ht="15">
      <c r="A63" s="86" t="s">
        <v>95</v>
      </c>
      <c r="B63" s="87">
        <v>1.014</v>
      </c>
      <c r="C63" s="88">
        <v>0.7</v>
      </c>
      <c r="D63" s="89">
        <f t="shared" si="1"/>
        <v>69.0335305719921</v>
      </c>
      <c r="E63" s="89">
        <v>1</v>
      </c>
      <c r="F63" s="48">
        <f t="shared" si="2"/>
        <v>-0.30000000000000004</v>
      </c>
      <c r="G63" s="91">
        <v>14.5</v>
      </c>
      <c r="H63" s="89">
        <v>20.29</v>
      </c>
      <c r="I63" s="70">
        <f t="shared" si="3"/>
        <v>-5.789999999999999</v>
      </c>
      <c r="J63" s="47">
        <f t="shared" si="6"/>
        <v>207.14285714285717</v>
      </c>
      <c r="K63" s="57">
        <f t="shared" si="7"/>
        <v>202.89999999999998</v>
      </c>
      <c r="L63" s="50">
        <f t="shared" si="5"/>
        <v>4.24285714285719</v>
      </c>
    </row>
    <row r="64" spans="1:12" s="90" customFormat="1" ht="15.75" hidden="1">
      <c r="A64" s="86"/>
      <c r="B64" s="87">
        <v>0</v>
      </c>
      <c r="C64" s="88"/>
      <c r="D64" s="89" t="e">
        <f t="shared" si="1"/>
        <v>#DIV/0!</v>
      </c>
      <c r="E64" s="89"/>
      <c r="F64" s="48">
        <f t="shared" si="2"/>
        <v>0</v>
      </c>
      <c r="G64" s="29">
        <f>G65+G83+G94+G102+G110+G126+G133+G150</f>
        <v>128.5</v>
      </c>
      <c r="H64" s="89"/>
      <c r="I64" s="70">
        <f t="shared" si="3"/>
        <v>128.5</v>
      </c>
      <c r="J64" s="47">
        <f t="shared" si="6"/>
      </c>
      <c r="K64" s="57">
        <f t="shared" si="7"/>
      </c>
      <c r="L64" s="50" t="e">
        <f t="shared" si="5"/>
        <v>#VALUE!</v>
      </c>
    </row>
    <row r="65" spans="1:12" s="90" customFormat="1" ht="15">
      <c r="A65" s="86" t="s">
        <v>39</v>
      </c>
      <c r="B65" s="87">
        <v>3.184</v>
      </c>
      <c r="C65" s="88">
        <v>3.184</v>
      </c>
      <c r="D65" s="89">
        <f t="shared" si="1"/>
        <v>100</v>
      </c>
      <c r="E65" s="89">
        <v>3.3</v>
      </c>
      <c r="F65" s="48">
        <f t="shared" si="2"/>
        <v>-0.11599999999999966</v>
      </c>
      <c r="G65" s="91">
        <v>83.2</v>
      </c>
      <c r="H65" s="89">
        <v>67.7</v>
      </c>
      <c r="I65" s="70">
        <f t="shared" si="3"/>
        <v>15.5</v>
      </c>
      <c r="J65" s="47">
        <f t="shared" si="6"/>
        <v>261.3065326633166</v>
      </c>
      <c r="K65" s="57">
        <f t="shared" si="7"/>
        <v>205.15151515151516</v>
      </c>
      <c r="L65" s="50">
        <f t="shared" si="5"/>
        <v>56.15501751180145</v>
      </c>
    </row>
    <row r="66" spans="1:12" s="90" customFormat="1" ht="15">
      <c r="A66" s="86" t="s">
        <v>40</v>
      </c>
      <c r="B66" s="87">
        <v>7.964</v>
      </c>
      <c r="C66" s="88">
        <v>7.964</v>
      </c>
      <c r="D66" s="89">
        <f t="shared" si="1"/>
        <v>100</v>
      </c>
      <c r="E66" s="89">
        <v>11</v>
      </c>
      <c r="F66" s="48">
        <f t="shared" si="2"/>
        <v>-3.0359999999999996</v>
      </c>
      <c r="G66" s="91">
        <v>215.9</v>
      </c>
      <c r="H66" s="89">
        <v>370.7</v>
      </c>
      <c r="I66" s="70">
        <f t="shared" si="3"/>
        <v>-154.79999999999998</v>
      </c>
      <c r="J66" s="47">
        <f t="shared" si="6"/>
        <v>271.0949271722752</v>
      </c>
      <c r="K66" s="57">
        <f t="shared" si="7"/>
        <v>336.99999999999994</v>
      </c>
      <c r="L66" s="50">
        <f t="shared" si="5"/>
        <v>-65.90507282772472</v>
      </c>
    </row>
    <row r="67" spans="1:12" s="90" customFormat="1" ht="15">
      <c r="A67" s="86" t="s">
        <v>41</v>
      </c>
      <c r="B67" s="87">
        <v>1.7690000000000001</v>
      </c>
      <c r="C67" s="88">
        <v>1.3</v>
      </c>
      <c r="D67" s="89">
        <f t="shared" si="1"/>
        <v>73.48784624081401</v>
      </c>
      <c r="E67" s="89">
        <v>1.1</v>
      </c>
      <c r="F67" s="48">
        <f t="shared" si="2"/>
        <v>0.19999999999999996</v>
      </c>
      <c r="G67" s="91">
        <v>25.8</v>
      </c>
      <c r="H67" s="89">
        <v>18.4</v>
      </c>
      <c r="I67" s="70">
        <f t="shared" si="3"/>
        <v>7.400000000000002</v>
      </c>
      <c r="J67" s="47">
        <f t="shared" si="6"/>
        <v>198.46153846153845</v>
      </c>
      <c r="K67" s="57">
        <f t="shared" si="7"/>
        <v>167.27272727272722</v>
      </c>
      <c r="L67" s="50">
        <f t="shared" si="5"/>
        <v>31.18881118881123</v>
      </c>
    </row>
    <row r="68" spans="1:12" s="124" customFormat="1" ht="15.75">
      <c r="A68" s="268" t="s">
        <v>131</v>
      </c>
      <c r="B68" s="277">
        <v>5.365</v>
      </c>
      <c r="C68" s="67">
        <f>SUM(C69:C74)</f>
        <v>5.143</v>
      </c>
      <c r="D68" s="51">
        <f t="shared" si="1"/>
        <v>95.86206896551724</v>
      </c>
      <c r="E68" s="51">
        <v>4.8</v>
      </c>
      <c r="F68" s="48">
        <f t="shared" si="2"/>
        <v>0.34299999999999997</v>
      </c>
      <c r="G68" s="31">
        <f>SUM(G69:G74)</f>
        <v>148.2</v>
      </c>
      <c r="H68" s="51">
        <v>145.05</v>
      </c>
      <c r="I68" s="71">
        <f t="shared" si="3"/>
        <v>3.1499999999999773</v>
      </c>
      <c r="J68" s="45">
        <f t="shared" si="6"/>
        <v>288.1586622593817</v>
      </c>
      <c r="K68" s="52">
        <f t="shared" si="7"/>
        <v>302.18750000000006</v>
      </c>
      <c r="L68" s="44">
        <f t="shared" si="5"/>
        <v>-14.028837740618371</v>
      </c>
    </row>
    <row r="69" spans="1:12" s="90" customFormat="1" ht="15">
      <c r="A69" s="86" t="s">
        <v>132</v>
      </c>
      <c r="B69" s="87">
        <v>0.835</v>
      </c>
      <c r="C69" s="88">
        <v>0.835</v>
      </c>
      <c r="D69" s="89">
        <f t="shared" si="1"/>
        <v>100</v>
      </c>
      <c r="E69" s="89">
        <v>0.8</v>
      </c>
      <c r="F69" s="48">
        <f t="shared" si="2"/>
        <v>0.03499999999999992</v>
      </c>
      <c r="G69" s="91">
        <v>22</v>
      </c>
      <c r="H69" s="89">
        <v>27.2</v>
      </c>
      <c r="I69" s="70">
        <f t="shared" si="3"/>
        <v>-5.199999999999999</v>
      </c>
      <c r="J69" s="47">
        <f t="shared" si="6"/>
        <v>263.47305389221555</v>
      </c>
      <c r="K69" s="57">
        <f t="shared" si="7"/>
        <v>340</v>
      </c>
      <c r="L69" s="50">
        <f t="shared" si="5"/>
        <v>-76.52694610778445</v>
      </c>
    </row>
    <row r="70" spans="1:12" s="90" customFormat="1" ht="15">
      <c r="A70" s="86" t="s">
        <v>42</v>
      </c>
      <c r="B70" s="87">
        <v>1.561</v>
      </c>
      <c r="C70" s="88">
        <v>1.5</v>
      </c>
      <c r="D70" s="89">
        <f t="shared" si="1"/>
        <v>96.09224855861628</v>
      </c>
      <c r="E70" s="89">
        <v>1.5</v>
      </c>
      <c r="F70" s="48">
        <f t="shared" si="2"/>
        <v>0</v>
      </c>
      <c r="G70" s="91">
        <v>35.7</v>
      </c>
      <c r="H70" s="89">
        <v>33.75</v>
      </c>
      <c r="I70" s="70">
        <f t="shared" si="3"/>
        <v>1.9500000000000028</v>
      </c>
      <c r="J70" s="47">
        <f t="shared" si="6"/>
        <v>238</v>
      </c>
      <c r="K70" s="57">
        <f t="shared" si="7"/>
        <v>225</v>
      </c>
      <c r="L70" s="50">
        <f t="shared" si="5"/>
        <v>13</v>
      </c>
    </row>
    <row r="71" spans="1:12" s="90" customFormat="1" ht="15">
      <c r="A71" s="86" t="s">
        <v>43</v>
      </c>
      <c r="B71" s="87">
        <v>1.508</v>
      </c>
      <c r="C71" s="88">
        <v>1.508</v>
      </c>
      <c r="D71" s="89">
        <f t="shared" si="1"/>
        <v>100</v>
      </c>
      <c r="E71" s="89">
        <v>1.3</v>
      </c>
      <c r="F71" s="48">
        <f aca="true" t="shared" si="8" ref="F71:F96">C71-E71</f>
        <v>0.20799999999999996</v>
      </c>
      <c r="G71" s="91">
        <v>54.8</v>
      </c>
      <c r="H71" s="89">
        <v>52.3</v>
      </c>
      <c r="I71" s="70">
        <f t="shared" si="3"/>
        <v>2.5</v>
      </c>
      <c r="J71" s="47">
        <f t="shared" si="6"/>
        <v>363.39522546419096</v>
      </c>
      <c r="K71" s="57">
        <f t="shared" si="7"/>
        <v>402.30769230769226</v>
      </c>
      <c r="L71" s="50">
        <f t="shared" si="5"/>
        <v>-38.912466843501306</v>
      </c>
    </row>
    <row r="72" spans="1:12" s="90" customFormat="1" ht="15" hidden="1">
      <c r="A72" s="86" t="s">
        <v>133</v>
      </c>
      <c r="B72" s="87">
        <v>0.008</v>
      </c>
      <c r="C72" s="88"/>
      <c r="D72" s="89">
        <f aca="true" t="shared" si="9" ref="D72:D102">C72/B72*100</f>
        <v>0</v>
      </c>
      <c r="E72" s="89"/>
      <c r="F72" s="48">
        <f t="shared" si="8"/>
        <v>0</v>
      </c>
      <c r="G72" s="91"/>
      <c r="H72" s="89"/>
      <c r="I72" s="70">
        <f aca="true" t="shared" si="10" ref="I72:I102">G72-H72</f>
        <v>0</v>
      </c>
      <c r="J72" s="47">
        <f t="shared" si="6"/>
      </c>
      <c r="K72" s="57">
        <f t="shared" si="7"/>
      </c>
      <c r="L72" s="50" t="e">
        <f aca="true" t="shared" si="11" ref="L72:L100">J72-K72</f>
        <v>#VALUE!</v>
      </c>
    </row>
    <row r="73" spans="1:12" s="90" customFormat="1" ht="15" hidden="1">
      <c r="A73" s="86" t="s">
        <v>134</v>
      </c>
      <c r="B73" s="87">
        <v>0.001</v>
      </c>
      <c r="C73" s="88"/>
      <c r="D73" s="89">
        <f t="shared" si="9"/>
        <v>0</v>
      </c>
      <c r="E73" s="89"/>
      <c r="F73" s="48">
        <f t="shared" si="8"/>
        <v>0</v>
      </c>
      <c r="G73" s="91"/>
      <c r="H73" s="89"/>
      <c r="I73" s="70">
        <f t="shared" si="10"/>
        <v>0</v>
      </c>
      <c r="J73" s="47">
        <f t="shared" si="6"/>
      </c>
      <c r="K73" s="57">
        <f t="shared" si="7"/>
      </c>
      <c r="L73" s="50" t="e">
        <f t="shared" si="11"/>
        <v>#VALUE!</v>
      </c>
    </row>
    <row r="74" spans="1:12" s="90" customFormat="1" ht="15">
      <c r="A74" s="86" t="s">
        <v>44</v>
      </c>
      <c r="B74" s="87">
        <v>1.4609999999999999</v>
      </c>
      <c r="C74" s="88">
        <v>1.3</v>
      </c>
      <c r="D74" s="89">
        <f t="shared" si="9"/>
        <v>88.98015058179331</v>
      </c>
      <c r="E74" s="89">
        <v>1.2</v>
      </c>
      <c r="F74" s="48">
        <f t="shared" si="8"/>
        <v>0.10000000000000009</v>
      </c>
      <c r="G74" s="91">
        <v>35.7</v>
      </c>
      <c r="H74" s="89">
        <v>31.8</v>
      </c>
      <c r="I74" s="70">
        <f t="shared" si="10"/>
        <v>3.900000000000002</v>
      </c>
      <c r="J74" s="47">
        <f t="shared" si="6"/>
        <v>274.61538461538464</v>
      </c>
      <c r="K74" s="57">
        <f t="shared" si="7"/>
        <v>265</v>
      </c>
      <c r="L74" s="50">
        <f t="shared" si="11"/>
        <v>9.615384615384642</v>
      </c>
    </row>
    <row r="75" spans="1:12" s="124" customFormat="1" ht="15.75">
      <c r="A75" s="268" t="s">
        <v>45</v>
      </c>
      <c r="B75" s="277">
        <v>10.511</v>
      </c>
      <c r="C75" s="67">
        <f>SUM(C76:C91)</f>
        <v>10.2237</v>
      </c>
      <c r="D75" s="51">
        <f t="shared" si="9"/>
        <v>97.26667300922843</v>
      </c>
      <c r="E75" s="51">
        <v>9.110000000000001</v>
      </c>
      <c r="F75" s="48">
        <f t="shared" si="8"/>
        <v>1.113699999999998</v>
      </c>
      <c r="G75" s="31">
        <f>SUM(G76:G91)</f>
        <v>258.01410000000004</v>
      </c>
      <c r="H75" s="31">
        <v>206.80079999999995</v>
      </c>
      <c r="I75" s="70">
        <f t="shared" si="10"/>
        <v>51.21330000000009</v>
      </c>
      <c r="J75" s="45">
        <f t="shared" si="6"/>
        <v>252.36861410252655</v>
      </c>
      <c r="K75" s="52">
        <f t="shared" si="7"/>
        <v>227.00417124039507</v>
      </c>
      <c r="L75" s="71">
        <f t="shared" si="11"/>
        <v>25.364442862131483</v>
      </c>
    </row>
    <row r="76" spans="1:12" s="90" customFormat="1" ht="15">
      <c r="A76" s="86" t="s">
        <v>135</v>
      </c>
      <c r="B76" s="279">
        <v>0.04</v>
      </c>
      <c r="C76" s="272">
        <v>0.02</v>
      </c>
      <c r="D76" s="89">
        <f t="shared" si="9"/>
        <v>50</v>
      </c>
      <c r="E76" s="89">
        <v>0.045</v>
      </c>
      <c r="F76" s="48">
        <f t="shared" si="8"/>
        <v>-0.024999999999999998</v>
      </c>
      <c r="G76" s="91">
        <v>0.16</v>
      </c>
      <c r="H76" s="89">
        <v>1.35</v>
      </c>
      <c r="I76" s="70">
        <f t="shared" si="10"/>
        <v>-1.1900000000000002</v>
      </c>
      <c r="J76" s="47">
        <f t="shared" si="6"/>
        <v>80</v>
      </c>
      <c r="K76" s="57">
        <f t="shared" si="7"/>
        <v>300.00000000000006</v>
      </c>
      <c r="L76" s="50">
        <f t="shared" si="11"/>
        <v>-220.00000000000006</v>
      </c>
    </row>
    <row r="77" spans="1:12" s="90" customFormat="1" ht="15">
      <c r="A77" s="86" t="s">
        <v>136</v>
      </c>
      <c r="B77" s="87">
        <v>0.497</v>
      </c>
      <c r="C77" s="88">
        <v>0.497</v>
      </c>
      <c r="D77" s="89">
        <f t="shared" si="9"/>
        <v>100</v>
      </c>
      <c r="E77" s="89">
        <v>0.6</v>
      </c>
      <c r="F77" s="48">
        <f t="shared" si="8"/>
        <v>-0.10299999999999998</v>
      </c>
      <c r="G77" s="91">
        <v>12.604</v>
      </c>
      <c r="H77" s="89">
        <v>15.5</v>
      </c>
      <c r="I77" s="70">
        <f t="shared" si="10"/>
        <v>-2.896000000000001</v>
      </c>
      <c r="J77" s="47">
        <f t="shared" si="6"/>
        <v>253.60160965794765</v>
      </c>
      <c r="K77" s="57">
        <f t="shared" si="7"/>
        <v>258.33333333333337</v>
      </c>
      <c r="L77" s="50">
        <f t="shared" si="11"/>
        <v>-4.731723675385723</v>
      </c>
    </row>
    <row r="78" spans="1:12" s="90" customFormat="1" ht="15">
      <c r="A78" s="86" t="s">
        <v>137</v>
      </c>
      <c r="B78" s="87">
        <v>0.07</v>
      </c>
      <c r="C78" s="272">
        <v>0.0357</v>
      </c>
      <c r="D78" s="89">
        <f t="shared" si="9"/>
        <v>51</v>
      </c>
      <c r="E78" s="89">
        <v>0.078</v>
      </c>
      <c r="F78" s="48">
        <f t="shared" si="8"/>
        <v>-0.0423</v>
      </c>
      <c r="G78" s="91">
        <v>0.4501</v>
      </c>
      <c r="H78" s="89">
        <v>0.897</v>
      </c>
      <c r="I78" s="70">
        <f t="shared" si="10"/>
        <v>-0.4469</v>
      </c>
      <c r="J78" s="47">
        <f t="shared" si="6"/>
        <v>126.07843137254902</v>
      </c>
      <c r="K78" s="57">
        <f t="shared" si="7"/>
        <v>115</v>
      </c>
      <c r="L78" s="50">
        <f t="shared" si="11"/>
        <v>11.07843137254902</v>
      </c>
    </row>
    <row r="79" spans="1:12" s="90" customFormat="1" ht="15">
      <c r="A79" s="86" t="s">
        <v>138</v>
      </c>
      <c r="B79" s="87">
        <v>0.466</v>
      </c>
      <c r="C79" s="88">
        <v>0.441</v>
      </c>
      <c r="D79" s="89">
        <f t="shared" si="9"/>
        <v>94.6351931330472</v>
      </c>
      <c r="E79" s="89">
        <v>0.4</v>
      </c>
      <c r="F79" s="48">
        <f t="shared" si="8"/>
        <v>0.04099999999999998</v>
      </c>
      <c r="G79" s="91">
        <v>7.5</v>
      </c>
      <c r="H79" s="236">
        <v>6.5120000000000005</v>
      </c>
      <c r="I79" s="70">
        <f t="shared" si="10"/>
        <v>0.9879999999999995</v>
      </c>
      <c r="J79" s="47">
        <f t="shared" si="6"/>
        <v>170.06802721088434</v>
      </c>
      <c r="K79" s="57">
        <f t="shared" si="7"/>
        <v>162.8</v>
      </c>
      <c r="L79" s="50">
        <f t="shared" si="11"/>
        <v>7.268027210884327</v>
      </c>
    </row>
    <row r="80" spans="1:12" s="90" customFormat="1" ht="15">
      <c r="A80" s="86" t="s">
        <v>46</v>
      </c>
      <c r="B80" s="87">
        <v>1.968</v>
      </c>
      <c r="C80" s="88">
        <v>1.968</v>
      </c>
      <c r="D80" s="89">
        <f t="shared" si="9"/>
        <v>100</v>
      </c>
      <c r="E80" s="89">
        <v>1.5</v>
      </c>
      <c r="F80" s="48">
        <f t="shared" si="8"/>
        <v>0.46799999999999997</v>
      </c>
      <c r="G80" s="91">
        <v>42.8</v>
      </c>
      <c r="H80" s="89">
        <v>30.5</v>
      </c>
      <c r="I80" s="70">
        <f t="shared" si="10"/>
        <v>12.299999999999997</v>
      </c>
      <c r="J80" s="47">
        <f t="shared" si="6"/>
        <v>217.47967479674796</v>
      </c>
      <c r="K80" s="57">
        <f t="shared" si="7"/>
        <v>203.33333333333331</v>
      </c>
      <c r="L80" s="50">
        <f t="shared" si="11"/>
        <v>14.146341463414643</v>
      </c>
    </row>
    <row r="81" spans="1:12" s="90" customFormat="1" ht="15">
      <c r="A81" s="86" t="s">
        <v>47</v>
      </c>
      <c r="B81" s="87">
        <v>1.4420000000000002</v>
      </c>
      <c r="C81" s="88">
        <v>1.3</v>
      </c>
      <c r="D81" s="89">
        <f t="shared" si="9"/>
        <v>90.15256588072121</v>
      </c>
      <c r="E81" s="89">
        <v>1.1</v>
      </c>
      <c r="F81" s="48">
        <f t="shared" si="8"/>
        <v>0.19999999999999996</v>
      </c>
      <c r="G81" s="91">
        <v>31.8</v>
      </c>
      <c r="H81" s="89">
        <v>23.5</v>
      </c>
      <c r="I81" s="70">
        <f t="shared" si="10"/>
        <v>8.3</v>
      </c>
      <c r="J81" s="47">
        <f t="shared" si="6"/>
        <v>244.61538461538458</v>
      </c>
      <c r="K81" s="57">
        <f t="shared" si="7"/>
        <v>213.63636363636363</v>
      </c>
      <c r="L81" s="50">
        <f t="shared" si="11"/>
        <v>30.97902097902096</v>
      </c>
    </row>
    <row r="82" spans="1:12" s="90" customFormat="1" ht="15" hidden="1">
      <c r="A82" s="86" t="s">
        <v>139</v>
      </c>
      <c r="B82" s="87">
        <v>0</v>
      </c>
      <c r="C82" s="88"/>
      <c r="D82" s="89" t="e">
        <f t="shared" si="9"/>
        <v>#DIV/0!</v>
      </c>
      <c r="E82" s="89"/>
      <c r="F82" s="48">
        <f t="shared" si="8"/>
        <v>0</v>
      </c>
      <c r="G82" s="91"/>
      <c r="H82" s="89"/>
      <c r="I82" s="70">
        <f t="shared" si="10"/>
        <v>0</v>
      </c>
      <c r="J82" s="47">
        <f t="shared" si="6"/>
      </c>
      <c r="K82" s="57">
        <f t="shared" si="7"/>
      </c>
      <c r="L82" s="50" t="e">
        <f t="shared" si="11"/>
        <v>#VALUE!</v>
      </c>
    </row>
    <row r="83" spans="1:12" s="90" customFormat="1" ht="15" hidden="1">
      <c r="A83" s="86" t="s">
        <v>140</v>
      </c>
      <c r="B83" s="87">
        <v>0</v>
      </c>
      <c r="C83" s="88"/>
      <c r="D83" s="89" t="e">
        <f t="shared" si="9"/>
        <v>#DIV/0!</v>
      </c>
      <c r="E83" s="89"/>
      <c r="F83" s="48">
        <f t="shared" si="8"/>
        <v>0</v>
      </c>
      <c r="G83" s="91"/>
      <c r="H83" s="89"/>
      <c r="I83" s="70">
        <f t="shared" si="10"/>
        <v>0</v>
      </c>
      <c r="J83" s="47">
        <f t="shared" si="6"/>
      </c>
      <c r="K83" s="57">
        <f t="shared" si="7"/>
      </c>
      <c r="L83" s="50" t="e">
        <f t="shared" si="11"/>
        <v>#VALUE!</v>
      </c>
    </row>
    <row r="84" spans="1:12" s="90" customFormat="1" ht="15">
      <c r="A84" s="86" t="s">
        <v>48</v>
      </c>
      <c r="B84" s="87">
        <v>1.057</v>
      </c>
      <c r="C84" s="88">
        <v>1.057</v>
      </c>
      <c r="D84" s="89">
        <f t="shared" si="9"/>
        <v>100</v>
      </c>
      <c r="E84" s="89">
        <v>0.9</v>
      </c>
      <c r="F84" s="48">
        <f t="shared" si="8"/>
        <v>0.15699999999999992</v>
      </c>
      <c r="G84" s="91">
        <v>32.9</v>
      </c>
      <c r="H84" s="89">
        <v>16.317</v>
      </c>
      <c r="I84" s="70">
        <f t="shared" si="10"/>
        <v>16.583</v>
      </c>
      <c r="J84" s="47">
        <f t="shared" si="6"/>
        <v>311.2582781456954</v>
      </c>
      <c r="K84" s="57">
        <f t="shared" si="7"/>
        <v>181.29999999999998</v>
      </c>
      <c r="L84" s="50">
        <f t="shared" si="11"/>
        <v>129.9582781456954</v>
      </c>
    </row>
    <row r="85" spans="1:12" s="90" customFormat="1" ht="15" hidden="1">
      <c r="A85" s="86" t="s">
        <v>141</v>
      </c>
      <c r="B85" s="87">
        <v>0</v>
      </c>
      <c r="C85" s="88"/>
      <c r="D85" s="89" t="e">
        <f t="shared" si="9"/>
        <v>#DIV/0!</v>
      </c>
      <c r="E85" s="89"/>
      <c r="F85" s="48">
        <f t="shared" si="8"/>
        <v>0</v>
      </c>
      <c r="G85" s="91"/>
      <c r="H85" s="89"/>
      <c r="I85" s="70">
        <f t="shared" si="10"/>
        <v>0</v>
      </c>
      <c r="J85" s="47">
        <f t="shared" si="6"/>
      </c>
      <c r="K85" s="57">
        <f t="shared" si="7"/>
      </c>
      <c r="L85" s="50" t="e">
        <f t="shared" si="11"/>
        <v>#VALUE!</v>
      </c>
    </row>
    <row r="86" spans="1:12" s="90" customFormat="1" ht="15">
      <c r="A86" s="86" t="s">
        <v>49</v>
      </c>
      <c r="B86" s="87">
        <v>1.646</v>
      </c>
      <c r="C86" s="88">
        <v>1.646</v>
      </c>
      <c r="D86" s="89">
        <f t="shared" si="9"/>
        <v>100</v>
      </c>
      <c r="E86" s="89">
        <v>1.6</v>
      </c>
      <c r="F86" s="48">
        <f t="shared" si="8"/>
        <v>0.04599999999999982</v>
      </c>
      <c r="G86" s="91">
        <v>48.2</v>
      </c>
      <c r="H86" s="89">
        <v>43.8</v>
      </c>
      <c r="I86" s="70">
        <f t="shared" si="10"/>
        <v>4.400000000000006</v>
      </c>
      <c r="J86" s="47">
        <f t="shared" si="6"/>
        <v>292.83110571081414</v>
      </c>
      <c r="K86" s="57">
        <f t="shared" si="7"/>
        <v>273.74999999999994</v>
      </c>
      <c r="L86" s="50">
        <f t="shared" si="11"/>
        <v>19.0811057108142</v>
      </c>
    </row>
    <row r="87" spans="1:12" s="90" customFormat="1" ht="15">
      <c r="A87" s="86" t="s">
        <v>50</v>
      </c>
      <c r="B87" s="87">
        <v>0.767</v>
      </c>
      <c r="C87" s="88">
        <v>0.7</v>
      </c>
      <c r="D87" s="89">
        <f t="shared" si="9"/>
        <v>91.26466753585397</v>
      </c>
      <c r="E87" s="89">
        <v>0.6</v>
      </c>
      <c r="F87" s="48">
        <f t="shared" si="8"/>
        <v>0.09999999999999998</v>
      </c>
      <c r="G87" s="91">
        <v>18.5</v>
      </c>
      <c r="H87" s="89">
        <v>16.6</v>
      </c>
      <c r="I87" s="70">
        <f t="shared" si="10"/>
        <v>1.8999999999999986</v>
      </c>
      <c r="J87" s="47">
        <f t="shared" si="6"/>
        <v>264.28571428571433</v>
      </c>
      <c r="K87" s="57">
        <f t="shared" si="7"/>
        <v>276.66666666666674</v>
      </c>
      <c r="L87" s="50">
        <f t="shared" si="11"/>
        <v>-12.380952380952408</v>
      </c>
    </row>
    <row r="88" spans="1:12" s="90" customFormat="1" ht="15">
      <c r="A88" s="86" t="s">
        <v>51</v>
      </c>
      <c r="B88" s="87">
        <v>1.766</v>
      </c>
      <c r="C88" s="88">
        <v>1.766</v>
      </c>
      <c r="D88" s="89">
        <f t="shared" si="9"/>
        <v>100</v>
      </c>
      <c r="E88" s="89">
        <v>1.5</v>
      </c>
      <c r="F88" s="48">
        <f t="shared" si="8"/>
        <v>0.266</v>
      </c>
      <c r="G88" s="91">
        <v>44.1</v>
      </c>
      <c r="H88" s="89">
        <v>32.9</v>
      </c>
      <c r="I88" s="70">
        <f t="shared" si="10"/>
        <v>11.200000000000003</v>
      </c>
      <c r="J88" s="47">
        <f t="shared" si="6"/>
        <v>249.71687429218574</v>
      </c>
      <c r="K88" s="57">
        <f t="shared" si="7"/>
        <v>219.33333333333334</v>
      </c>
      <c r="L88" s="50">
        <f t="shared" si="11"/>
        <v>30.383540958852393</v>
      </c>
    </row>
    <row r="89" spans="1:12" s="90" customFormat="1" ht="15">
      <c r="A89" s="86" t="s">
        <v>52</v>
      </c>
      <c r="B89" s="87">
        <v>0.51</v>
      </c>
      <c r="C89" s="88">
        <v>0.51</v>
      </c>
      <c r="D89" s="89">
        <f t="shared" si="9"/>
        <v>100</v>
      </c>
      <c r="E89" s="89">
        <v>0.5</v>
      </c>
      <c r="F89" s="48">
        <f t="shared" si="8"/>
        <v>0.010000000000000009</v>
      </c>
      <c r="G89" s="91">
        <v>13.8</v>
      </c>
      <c r="H89" s="236">
        <v>10.2</v>
      </c>
      <c r="I89" s="70">
        <f t="shared" si="10"/>
        <v>3.6000000000000014</v>
      </c>
      <c r="J89" s="47">
        <f t="shared" si="6"/>
        <v>270.5882352941176</v>
      </c>
      <c r="K89" s="57">
        <f t="shared" si="7"/>
        <v>204</v>
      </c>
      <c r="L89" s="50">
        <f t="shared" si="11"/>
        <v>66.58823529411762</v>
      </c>
    </row>
    <row r="90" spans="1:12" s="90" customFormat="1" ht="15">
      <c r="A90" s="86" t="s">
        <v>98</v>
      </c>
      <c r="B90" s="87">
        <v>0.28300000000000003</v>
      </c>
      <c r="C90" s="88">
        <v>0.283</v>
      </c>
      <c r="D90" s="89">
        <f t="shared" si="9"/>
        <v>99.99999999999997</v>
      </c>
      <c r="E90" s="89">
        <v>0.287</v>
      </c>
      <c r="F90" s="48">
        <f t="shared" si="8"/>
        <v>-0.0040000000000000036</v>
      </c>
      <c r="G90" s="91">
        <v>5.2</v>
      </c>
      <c r="H90" s="89">
        <v>8.724799999999998</v>
      </c>
      <c r="I90" s="70">
        <f t="shared" si="10"/>
        <v>-3.524799999999998</v>
      </c>
      <c r="J90" s="47">
        <f t="shared" si="6"/>
        <v>183.74558303886928</v>
      </c>
      <c r="K90" s="57">
        <f t="shared" si="7"/>
        <v>303.99999999999994</v>
      </c>
      <c r="L90" s="50">
        <f t="shared" si="11"/>
        <v>-120.25441696113066</v>
      </c>
    </row>
    <row r="91" spans="1:12" s="90" customFormat="1" ht="15" hidden="1">
      <c r="A91" s="86" t="s">
        <v>142</v>
      </c>
      <c r="B91" s="87">
        <v>0</v>
      </c>
      <c r="C91" s="88"/>
      <c r="D91" s="89" t="e">
        <f t="shared" si="9"/>
        <v>#DIV/0!</v>
      </c>
      <c r="E91" s="89"/>
      <c r="F91" s="48">
        <f t="shared" si="8"/>
        <v>0</v>
      </c>
      <c r="G91" s="91"/>
      <c r="H91" s="89"/>
      <c r="I91" s="70">
        <f t="shared" si="10"/>
        <v>0</v>
      </c>
      <c r="J91" s="47">
        <f t="shared" si="6"/>
      </c>
      <c r="K91" s="57">
        <f t="shared" si="7"/>
      </c>
      <c r="L91" s="50" t="e">
        <f t="shared" si="11"/>
        <v>#VALUE!</v>
      </c>
    </row>
    <row r="92" spans="1:12" s="124" customFormat="1" ht="15.75">
      <c r="A92" s="268" t="s">
        <v>53</v>
      </c>
      <c r="B92" s="277">
        <v>7.218</v>
      </c>
      <c r="C92" s="67">
        <f>SUM(C93:C102)</f>
        <v>4.975</v>
      </c>
      <c r="D92" s="51">
        <f t="shared" si="9"/>
        <v>68.92490994735383</v>
      </c>
      <c r="E92" s="51">
        <v>4.7212</v>
      </c>
      <c r="F92" s="48">
        <f t="shared" si="8"/>
        <v>0.2538</v>
      </c>
      <c r="G92" s="31">
        <f>SUM(G93:G102)</f>
        <v>101.61100000000002</v>
      </c>
      <c r="H92" s="51">
        <v>83.5035</v>
      </c>
      <c r="I92" s="71">
        <f t="shared" si="10"/>
        <v>18.107500000000016</v>
      </c>
      <c r="J92" s="45">
        <f t="shared" si="6"/>
        <v>204.24321608040205</v>
      </c>
      <c r="K92" s="52">
        <f t="shared" si="7"/>
        <v>176.86922816233164</v>
      </c>
      <c r="L92" s="71">
        <f t="shared" si="11"/>
        <v>27.373987918070412</v>
      </c>
    </row>
    <row r="93" spans="1:12" ht="15">
      <c r="A93" s="266" t="s">
        <v>88</v>
      </c>
      <c r="B93" s="276">
        <v>0.7839999999999999</v>
      </c>
      <c r="C93" s="270">
        <v>0.543</v>
      </c>
      <c r="D93" s="84">
        <f t="shared" si="9"/>
        <v>69.26020408163266</v>
      </c>
      <c r="E93" s="84">
        <v>0.62</v>
      </c>
      <c r="F93" s="85">
        <f t="shared" si="8"/>
        <v>-0.07699999999999996</v>
      </c>
      <c r="G93" s="261">
        <v>16.193</v>
      </c>
      <c r="H93" s="84">
        <v>10.23</v>
      </c>
      <c r="I93" s="70">
        <f t="shared" si="10"/>
        <v>5.963000000000001</v>
      </c>
      <c r="J93" s="66">
        <f t="shared" si="6"/>
        <v>298.2136279926335</v>
      </c>
      <c r="K93" s="57">
        <f t="shared" si="7"/>
        <v>165</v>
      </c>
      <c r="L93" s="70">
        <f t="shared" si="11"/>
        <v>133.21362799263352</v>
      </c>
    </row>
    <row r="94" spans="1:12" s="90" customFormat="1" ht="15">
      <c r="A94" s="86" t="s">
        <v>54</v>
      </c>
      <c r="B94" s="87">
        <v>3.85</v>
      </c>
      <c r="C94" s="88">
        <v>2.5</v>
      </c>
      <c r="D94" s="89">
        <f t="shared" si="9"/>
        <v>64.93506493506493</v>
      </c>
      <c r="E94" s="89">
        <v>2.0709999999999997</v>
      </c>
      <c r="F94" s="48">
        <f t="shared" si="8"/>
        <v>0.42900000000000027</v>
      </c>
      <c r="G94" s="91">
        <v>45.3</v>
      </c>
      <c r="H94" s="89">
        <v>42.308</v>
      </c>
      <c r="I94" s="70">
        <f t="shared" si="10"/>
        <v>2.9919999999999973</v>
      </c>
      <c r="J94" s="47">
        <f t="shared" si="6"/>
        <v>181.2</v>
      </c>
      <c r="K94" s="46">
        <f t="shared" si="7"/>
        <v>204.28778367938196</v>
      </c>
      <c r="L94" s="50">
        <f t="shared" si="11"/>
        <v>-23.08778367938197</v>
      </c>
    </row>
    <row r="95" spans="1:12" s="90" customFormat="1" ht="15">
      <c r="A95" s="86" t="s">
        <v>55</v>
      </c>
      <c r="B95" s="87">
        <v>0.487</v>
      </c>
      <c r="C95" s="88">
        <v>0.068</v>
      </c>
      <c r="D95" s="89">
        <f t="shared" si="9"/>
        <v>13.963039014373718</v>
      </c>
      <c r="E95" s="89">
        <v>0.6</v>
      </c>
      <c r="F95" s="48">
        <f t="shared" si="8"/>
        <v>-0.532</v>
      </c>
      <c r="G95" s="91">
        <v>0.678</v>
      </c>
      <c r="H95" s="89">
        <v>5.7</v>
      </c>
      <c r="I95" s="70">
        <f t="shared" si="10"/>
        <v>-5.022</v>
      </c>
      <c r="J95" s="66">
        <f t="shared" si="6"/>
        <v>99.70588235294117</v>
      </c>
      <c r="K95" s="57">
        <f t="shared" si="7"/>
        <v>95</v>
      </c>
      <c r="L95" s="50">
        <f t="shared" si="11"/>
        <v>4.705882352941174</v>
      </c>
    </row>
    <row r="96" spans="1:12" s="90" customFormat="1" ht="15">
      <c r="A96" s="86" t="s">
        <v>56</v>
      </c>
      <c r="B96" s="87">
        <v>0.627</v>
      </c>
      <c r="C96" s="88">
        <v>0.627</v>
      </c>
      <c r="D96" s="89">
        <f t="shared" si="9"/>
        <v>100</v>
      </c>
      <c r="E96" s="89">
        <v>0.467</v>
      </c>
      <c r="F96" s="48">
        <f t="shared" si="8"/>
        <v>0.15999999999999998</v>
      </c>
      <c r="G96" s="91">
        <v>8.9</v>
      </c>
      <c r="H96" s="89">
        <v>6.2175</v>
      </c>
      <c r="I96" s="70">
        <f t="shared" si="10"/>
        <v>2.6825</v>
      </c>
      <c r="J96" s="66">
        <f t="shared" si="6"/>
        <v>141.9457735247209</v>
      </c>
      <c r="K96" s="57">
        <f t="shared" si="7"/>
        <v>133.1370449678801</v>
      </c>
      <c r="L96" s="50">
        <f t="shared" si="11"/>
        <v>8.808728556840805</v>
      </c>
    </row>
    <row r="97" spans="1:12" s="90" customFormat="1" ht="15">
      <c r="A97" s="86" t="s">
        <v>57</v>
      </c>
      <c r="B97" s="87">
        <v>0.28099999999999997</v>
      </c>
      <c r="C97" s="88">
        <v>0.066</v>
      </c>
      <c r="D97" s="89">
        <f t="shared" si="9"/>
        <v>23.48754448398577</v>
      </c>
      <c r="E97" s="89">
        <v>0.1</v>
      </c>
      <c r="F97" s="95">
        <v>0</v>
      </c>
      <c r="G97" s="91">
        <v>1.4</v>
      </c>
      <c r="H97" s="89">
        <v>1.85</v>
      </c>
      <c r="I97" s="70">
        <f t="shared" si="10"/>
        <v>-0.4500000000000002</v>
      </c>
      <c r="J97" s="66">
        <f t="shared" si="6"/>
        <v>212.12121212121212</v>
      </c>
      <c r="K97" s="57">
        <f t="shared" si="7"/>
        <v>185</v>
      </c>
      <c r="L97" s="50">
        <f t="shared" si="11"/>
        <v>27.121212121212125</v>
      </c>
    </row>
    <row r="98" spans="1:12" s="90" customFormat="1" ht="15.75" hidden="1">
      <c r="A98" s="86" t="s">
        <v>143</v>
      </c>
      <c r="B98" s="87">
        <v>0</v>
      </c>
      <c r="C98" s="88"/>
      <c r="D98" s="89" t="e">
        <f t="shared" si="9"/>
        <v>#DIV/0!</v>
      </c>
      <c r="E98" s="89"/>
      <c r="F98" s="95">
        <v>0</v>
      </c>
      <c r="G98" s="91"/>
      <c r="H98" s="89"/>
      <c r="I98" s="70">
        <f t="shared" si="10"/>
        <v>0</v>
      </c>
      <c r="J98" s="96">
        <f t="shared" si="6"/>
      </c>
      <c r="K98" s="57">
        <f t="shared" si="7"/>
      </c>
      <c r="L98" s="50" t="e">
        <f t="shared" si="11"/>
        <v>#VALUE!</v>
      </c>
    </row>
    <row r="99" spans="1:12" s="90" customFormat="1" ht="15">
      <c r="A99" s="86" t="s">
        <v>58</v>
      </c>
      <c r="B99" s="87">
        <v>0.069</v>
      </c>
      <c r="C99" s="88">
        <v>0.05</v>
      </c>
      <c r="D99" s="89">
        <f t="shared" si="9"/>
        <v>72.46376811594203</v>
      </c>
      <c r="E99" s="89">
        <v>0.0632</v>
      </c>
      <c r="F99" s="95">
        <v>0</v>
      </c>
      <c r="G99" s="91">
        <v>1.84</v>
      </c>
      <c r="H99" s="89">
        <v>1.9</v>
      </c>
      <c r="I99" s="70">
        <f t="shared" si="10"/>
        <v>-0.05999999999999983</v>
      </c>
      <c r="J99" s="66">
        <f t="shared" si="6"/>
        <v>368</v>
      </c>
      <c r="K99" s="57">
        <f t="shared" si="7"/>
        <v>300.632911392405</v>
      </c>
      <c r="L99" s="50">
        <f t="shared" si="11"/>
        <v>67.36708860759501</v>
      </c>
    </row>
    <row r="100" spans="1:12" s="90" customFormat="1" ht="15">
      <c r="A100" s="86" t="s">
        <v>59</v>
      </c>
      <c r="B100" s="87">
        <v>0.774</v>
      </c>
      <c r="C100" s="88">
        <v>0.774</v>
      </c>
      <c r="D100" s="89">
        <f t="shared" si="9"/>
        <v>100</v>
      </c>
      <c r="E100" s="89">
        <v>0.2</v>
      </c>
      <c r="F100" s="95">
        <v>0</v>
      </c>
      <c r="G100" s="91">
        <v>21.4</v>
      </c>
      <c r="H100" s="89">
        <v>5.5</v>
      </c>
      <c r="I100" s="70">
        <f t="shared" si="10"/>
        <v>15.899999999999999</v>
      </c>
      <c r="J100" s="66">
        <f t="shared" si="6"/>
        <v>276.4857881136951</v>
      </c>
      <c r="K100" s="57">
        <f t="shared" si="7"/>
        <v>275</v>
      </c>
      <c r="L100" s="50">
        <f t="shared" si="11"/>
        <v>1.4857881136950937</v>
      </c>
    </row>
    <row r="101" spans="1:12" s="90" customFormat="1" ht="15">
      <c r="A101" s="269" t="s">
        <v>144</v>
      </c>
      <c r="B101" s="278">
        <v>0.347</v>
      </c>
      <c r="C101" s="273">
        <v>0.347</v>
      </c>
      <c r="D101" s="177">
        <f t="shared" si="9"/>
        <v>100</v>
      </c>
      <c r="E101" s="177">
        <v>0.6</v>
      </c>
      <c r="F101" s="259">
        <v>0</v>
      </c>
      <c r="G101" s="262">
        <v>5.9</v>
      </c>
      <c r="H101" s="177">
        <v>9.798</v>
      </c>
      <c r="I101" s="263">
        <f t="shared" si="10"/>
        <v>-3.8979999999999997</v>
      </c>
      <c r="J101" s="157">
        <f t="shared" si="6"/>
        <v>170.02881844380403</v>
      </c>
      <c r="K101" s="72">
        <f t="shared" si="7"/>
        <v>163.3</v>
      </c>
      <c r="L101" s="255">
        <v>0</v>
      </c>
    </row>
    <row r="102" spans="1:12" s="90" customFormat="1" ht="15.75" hidden="1">
      <c r="A102" s="171" t="s">
        <v>145</v>
      </c>
      <c r="B102" s="172">
        <v>0</v>
      </c>
      <c r="C102" s="173"/>
      <c r="D102" s="174" t="e">
        <f t="shared" si="9"/>
        <v>#DIV/0!</v>
      </c>
      <c r="E102" s="174"/>
      <c r="F102" s="178">
        <v>0</v>
      </c>
      <c r="G102" s="175"/>
      <c r="H102" s="174"/>
      <c r="I102" s="151">
        <f t="shared" si="10"/>
        <v>0</v>
      </c>
      <c r="J102" s="176">
        <f t="shared" si="6"/>
      </c>
      <c r="K102" s="154">
        <f t="shared" si="7"/>
      </c>
      <c r="L102" s="178">
        <v>0</v>
      </c>
    </row>
    <row r="103" spans="8:12" ht="15">
      <c r="H103" s="99"/>
      <c r="I103" s="99"/>
      <c r="L103" s="99"/>
    </row>
    <row r="104" spans="8:12" ht="15">
      <c r="H104" s="99"/>
      <c r="I104" s="99"/>
      <c r="L104" s="99"/>
    </row>
    <row r="105" spans="9:12" ht="15">
      <c r="I105" s="99"/>
      <c r="L105" s="99"/>
    </row>
    <row r="106" spans="9:12" ht="15">
      <c r="I106" s="99"/>
      <c r="L106" s="99"/>
    </row>
    <row r="107" spans="9:12" ht="15">
      <c r="I107" s="99"/>
      <c r="L107" s="99"/>
    </row>
    <row r="108" spans="9:12" ht="15">
      <c r="I108" s="99"/>
      <c r="L108" s="99"/>
    </row>
    <row r="109" spans="1:12" s="90" customFormat="1" ht="15">
      <c r="A109" s="100"/>
      <c r="B109" s="101"/>
      <c r="C109" s="102"/>
      <c r="D109" s="103"/>
      <c r="E109" s="102"/>
      <c r="F109" s="103"/>
      <c r="G109" s="103"/>
      <c r="I109" s="103"/>
      <c r="L109" s="103"/>
    </row>
    <row r="110" spans="1:12" s="90" customFormat="1" ht="15">
      <c r="A110" s="100"/>
      <c r="B110" s="101"/>
      <c r="C110" s="102"/>
      <c r="D110" s="103"/>
      <c r="E110" s="102"/>
      <c r="F110" s="103"/>
      <c r="G110" s="103"/>
      <c r="I110" s="103"/>
      <c r="J110" s="90" t="s">
        <v>107</v>
      </c>
      <c r="L110" s="103"/>
    </row>
    <row r="111" spans="1:12" s="90" customFormat="1" ht="15">
      <c r="A111" s="100"/>
      <c r="B111" s="101"/>
      <c r="C111" s="102"/>
      <c r="D111" s="103"/>
      <c r="E111" s="102"/>
      <c r="F111" s="103"/>
      <c r="G111" s="103"/>
      <c r="I111" s="103"/>
      <c r="L111" s="103"/>
    </row>
    <row r="112" spans="1:12" s="90" customFormat="1" ht="15">
      <c r="A112" s="100" t="s">
        <v>107</v>
      </c>
      <c r="B112" s="101"/>
      <c r="C112" s="102"/>
      <c r="D112" s="103"/>
      <c r="E112" s="102"/>
      <c r="F112" s="103"/>
      <c r="G112" s="103"/>
      <c r="I112" s="103"/>
      <c r="L112" s="103"/>
    </row>
    <row r="113" spans="1:12" s="90" customFormat="1" ht="15">
      <c r="A113" s="100"/>
      <c r="B113" s="101"/>
      <c r="C113" s="102"/>
      <c r="D113" s="103"/>
      <c r="E113" s="102"/>
      <c r="F113" s="103"/>
      <c r="G113" s="103"/>
      <c r="I113" s="103"/>
      <c r="L113" s="103"/>
    </row>
    <row r="114" spans="1:12" s="90" customFormat="1" ht="15">
      <c r="A114" s="100"/>
      <c r="B114" s="101"/>
      <c r="C114" s="102"/>
      <c r="D114" s="103"/>
      <c r="E114" s="102"/>
      <c r="F114" s="103"/>
      <c r="G114" s="103"/>
      <c r="I114" s="103"/>
      <c r="L114" s="103"/>
    </row>
    <row r="115" spans="1:12" s="90" customFormat="1" ht="15">
      <c r="A115" s="100"/>
      <c r="B115" s="101"/>
      <c r="C115" s="102"/>
      <c r="D115" s="103"/>
      <c r="E115" s="102"/>
      <c r="F115" s="103"/>
      <c r="G115" s="103"/>
      <c r="I115" s="103"/>
      <c r="L115" s="103"/>
    </row>
    <row r="116" spans="1:12" s="90" customFormat="1" ht="15">
      <c r="A116" s="100"/>
      <c r="B116" s="101"/>
      <c r="C116" s="102"/>
      <c r="D116" s="103"/>
      <c r="E116" s="102"/>
      <c r="F116" s="103"/>
      <c r="G116" s="103"/>
      <c r="I116" s="103"/>
      <c r="L116" s="103"/>
    </row>
    <row r="117" spans="1:12" s="90" customFormat="1" ht="15">
      <c r="A117" s="100"/>
      <c r="B117" s="101"/>
      <c r="C117" s="102"/>
      <c r="D117" s="103"/>
      <c r="E117" s="102"/>
      <c r="F117" s="103"/>
      <c r="G117" s="103"/>
      <c r="I117" s="103"/>
      <c r="L117" s="103"/>
    </row>
    <row r="118" spans="1:12" s="90" customFormat="1" ht="15">
      <c r="A118" s="100"/>
      <c r="B118" s="101"/>
      <c r="C118" s="102"/>
      <c r="D118" s="103"/>
      <c r="E118" s="102"/>
      <c r="F118" s="103"/>
      <c r="G118" s="103"/>
      <c r="I118" s="103"/>
      <c r="L118" s="103"/>
    </row>
    <row r="119" spans="1:12" s="90" customFormat="1" ht="15">
      <c r="A119" s="100"/>
      <c r="B119" s="101"/>
      <c r="C119" s="102"/>
      <c r="D119" s="103"/>
      <c r="E119" s="102"/>
      <c r="F119" s="103"/>
      <c r="G119" s="103"/>
      <c r="I119" s="103"/>
      <c r="K119" s="90" t="s">
        <v>107</v>
      </c>
      <c r="L119" s="103"/>
    </row>
    <row r="120" spans="1:12" s="90" customFormat="1" ht="15">
      <c r="A120" s="100"/>
      <c r="B120" s="101"/>
      <c r="C120" s="102"/>
      <c r="D120" s="103"/>
      <c r="E120" s="102"/>
      <c r="F120" s="103"/>
      <c r="G120" s="103"/>
      <c r="I120" s="103"/>
      <c r="L120" s="103"/>
    </row>
    <row r="121" spans="1:12" s="90" customFormat="1" ht="15">
      <c r="A121" s="100"/>
      <c r="B121" s="101"/>
      <c r="C121" s="102"/>
      <c r="D121" s="103"/>
      <c r="E121" s="102"/>
      <c r="F121" s="103"/>
      <c r="G121" s="103"/>
      <c r="I121" s="103"/>
      <c r="L121" s="103"/>
    </row>
    <row r="122" spans="1:12" s="90" customFormat="1" ht="15">
      <c r="A122" s="100"/>
      <c r="B122" s="101"/>
      <c r="C122" s="102"/>
      <c r="D122" s="103"/>
      <c r="E122" s="102"/>
      <c r="F122" s="103"/>
      <c r="G122" s="103"/>
      <c r="I122" s="103"/>
      <c r="L122" s="103"/>
    </row>
    <row r="123" spans="1:12" s="90" customFormat="1" ht="15">
      <c r="A123" s="100"/>
      <c r="B123" s="101"/>
      <c r="C123" s="102"/>
      <c r="D123" s="103"/>
      <c r="E123" s="102"/>
      <c r="F123" s="103"/>
      <c r="G123" s="103"/>
      <c r="I123" s="103"/>
      <c r="L123" s="103"/>
    </row>
    <row r="124" spans="1:12" s="90" customFormat="1" ht="15">
      <c r="A124" s="100"/>
      <c r="B124" s="101"/>
      <c r="C124" s="102"/>
      <c r="D124" s="103"/>
      <c r="E124" s="102"/>
      <c r="F124" s="103"/>
      <c r="G124" s="103"/>
      <c r="I124" s="103"/>
      <c r="L124" s="103"/>
    </row>
    <row r="125" spans="1:12" s="90" customFormat="1" ht="15">
      <c r="A125" s="100"/>
      <c r="B125" s="101"/>
      <c r="C125" s="102"/>
      <c r="D125" s="103"/>
      <c r="E125" s="102"/>
      <c r="F125" s="103"/>
      <c r="G125" s="103"/>
      <c r="I125" s="103"/>
      <c r="L125" s="103"/>
    </row>
    <row r="126" spans="1:12" s="90" customFormat="1" ht="15">
      <c r="A126" s="100"/>
      <c r="B126" s="101"/>
      <c r="C126" s="102"/>
      <c r="D126" s="103"/>
      <c r="E126" s="102"/>
      <c r="F126" s="103"/>
      <c r="G126" s="103"/>
      <c r="I126" s="103"/>
      <c r="L126" s="103"/>
    </row>
    <row r="127" spans="1:12" s="90" customFormat="1" ht="15">
      <c r="A127" s="100"/>
      <c r="B127" s="101"/>
      <c r="C127" s="102"/>
      <c r="D127" s="103"/>
      <c r="E127" s="102"/>
      <c r="F127" s="103"/>
      <c r="G127" s="103"/>
      <c r="I127" s="103"/>
      <c r="L127" s="103"/>
    </row>
    <row r="128" spans="1:12" s="90" customFormat="1" ht="15">
      <c r="A128" s="100"/>
      <c r="B128" s="101"/>
      <c r="C128" s="102"/>
      <c r="D128" s="103"/>
      <c r="E128" s="102"/>
      <c r="F128" s="103"/>
      <c r="G128" s="103"/>
      <c r="I128" s="103"/>
      <c r="L128" s="103"/>
    </row>
    <row r="129" spans="1:12" s="90" customFormat="1" ht="15">
      <c r="A129" s="100"/>
      <c r="B129" s="101"/>
      <c r="C129" s="102"/>
      <c r="D129" s="103"/>
      <c r="E129" s="102"/>
      <c r="F129" s="103"/>
      <c r="G129" s="103"/>
      <c r="I129" s="103"/>
      <c r="L129" s="103"/>
    </row>
    <row r="130" spans="1:12" s="90" customFormat="1" ht="15">
      <c r="A130" s="100"/>
      <c r="B130" s="101"/>
      <c r="C130" s="102"/>
      <c r="D130" s="103"/>
      <c r="E130" s="102"/>
      <c r="F130" s="103"/>
      <c r="G130" s="103"/>
      <c r="I130" s="103"/>
      <c r="L130" s="103"/>
    </row>
    <row r="131" spans="1:12" s="90" customFormat="1" ht="15">
      <c r="A131" s="100"/>
      <c r="B131" s="101"/>
      <c r="C131" s="102"/>
      <c r="D131" s="103"/>
      <c r="E131" s="102"/>
      <c r="F131" s="103"/>
      <c r="G131" s="103"/>
      <c r="I131" s="103"/>
      <c r="L131" s="103"/>
    </row>
    <row r="132" spans="1:12" s="90" customFormat="1" ht="15">
      <c r="A132" s="100"/>
      <c r="B132" s="101"/>
      <c r="C132" s="102"/>
      <c r="D132" s="103"/>
      <c r="E132" s="102"/>
      <c r="F132" s="103"/>
      <c r="G132" s="103"/>
      <c r="I132" s="103"/>
      <c r="L132" s="103"/>
    </row>
    <row r="133" spans="1:12" s="90" customFormat="1" ht="15">
      <c r="A133" s="100"/>
      <c r="B133" s="101"/>
      <c r="C133" s="102"/>
      <c r="D133" s="103"/>
      <c r="E133" s="102"/>
      <c r="F133" s="103"/>
      <c r="G133" s="103"/>
      <c r="I133" s="103"/>
      <c r="L133" s="103"/>
    </row>
    <row r="134" spans="1:12" s="90" customFormat="1" ht="15">
      <c r="A134" s="100"/>
      <c r="B134" s="101"/>
      <c r="C134" s="102"/>
      <c r="D134" s="103"/>
      <c r="E134" s="102"/>
      <c r="F134" s="103"/>
      <c r="G134" s="103"/>
      <c r="I134" s="103"/>
      <c r="L134" s="103"/>
    </row>
    <row r="135" spans="1:12" s="90" customFormat="1" ht="15">
      <c r="A135" s="100"/>
      <c r="B135" s="101"/>
      <c r="C135" s="102"/>
      <c r="D135" s="103"/>
      <c r="E135" s="102"/>
      <c r="F135" s="103"/>
      <c r="G135" s="103"/>
      <c r="I135" s="103"/>
      <c r="L135" s="103"/>
    </row>
    <row r="136" spans="1:12" s="90" customFormat="1" ht="15">
      <c r="A136" s="100"/>
      <c r="B136" s="101"/>
      <c r="C136" s="102"/>
      <c r="D136" s="103"/>
      <c r="E136" s="102"/>
      <c r="F136" s="103"/>
      <c r="G136" s="103"/>
      <c r="I136" s="103"/>
      <c r="L136" s="103"/>
    </row>
    <row r="137" spans="1:12" s="90" customFormat="1" ht="15">
      <c r="A137" s="100"/>
      <c r="B137" s="101"/>
      <c r="C137" s="102"/>
      <c r="D137" s="103"/>
      <c r="E137" s="102"/>
      <c r="F137" s="103"/>
      <c r="G137" s="103"/>
      <c r="I137" s="103"/>
      <c r="L137" s="103"/>
    </row>
    <row r="138" spans="1:12" s="90" customFormat="1" ht="15">
      <c r="A138" s="100"/>
      <c r="B138" s="101"/>
      <c r="C138" s="102"/>
      <c r="D138" s="103"/>
      <c r="E138" s="102"/>
      <c r="F138" s="103"/>
      <c r="G138" s="103"/>
      <c r="I138" s="103"/>
      <c r="L138" s="103"/>
    </row>
    <row r="139" spans="1:12" s="90" customFormat="1" ht="15">
      <c r="A139" s="100"/>
      <c r="B139" s="101"/>
      <c r="C139" s="102"/>
      <c r="D139" s="103"/>
      <c r="E139" s="102"/>
      <c r="F139" s="103"/>
      <c r="G139" s="103"/>
      <c r="I139" s="103"/>
      <c r="L139" s="103"/>
    </row>
    <row r="140" spans="1:12" s="90" customFormat="1" ht="15">
      <c r="A140" s="100"/>
      <c r="B140" s="101"/>
      <c r="C140" s="102"/>
      <c r="D140" s="103"/>
      <c r="E140" s="102"/>
      <c r="F140" s="103"/>
      <c r="G140" s="103"/>
      <c r="I140" s="103"/>
      <c r="L140" s="103"/>
    </row>
    <row r="141" spans="1:12" s="90" customFormat="1" ht="15">
      <c r="A141" s="100"/>
      <c r="B141" s="101"/>
      <c r="C141" s="102"/>
      <c r="D141" s="103"/>
      <c r="E141" s="102"/>
      <c r="F141" s="103"/>
      <c r="G141" s="103"/>
      <c r="I141" s="103"/>
      <c r="L141" s="103"/>
    </row>
    <row r="142" spans="1:12" s="90" customFormat="1" ht="15">
      <c r="A142" s="100"/>
      <c r="B142" s="101"/>
      <c r="C142" s="102"/>
      <c r="D142" s="103"/>
      <c r="E142" s="102"/>
      <c r="F142" s="103"/>
      <c r="G142" s="103"/>
      <c r="I142" s="103"/>
      <c r="L142" s="103"/>
    </row>
    <row r="143" spans="1:12" s="90" customFormat="1" ht="15">
      <c r="A143" s="100"/>
      <c r="B143" s="101"/>
      <c r="C143" s="102"/>
      <c r="D143" s="103"/>
      <c r="E143" s="102"/>
      <c r="F143" s="103"/>
      <c r="G143" s="103"/>
      <c r="I143" s="103"/>
      <c r="L143" s="103"/>
    </row>
    <row r="144" spans="1:12" s="90" customFormat="1" ht="15">
      <c r="A144" s="100"/>
      <c r="B144" s="100"/>
      <c r="C144" s="102"/>
      <c r="D144" s="103"/>
      <c r="E144" s="102"/>
      <c r="F144" s="103"/>
      <c r="G144" s="103"/>
      <c r="I144" s="103"/>
      <c r="L144" s="103"/>
    </row>
    <row r="145" spans="1:12" s="90" customFormat="1" ht="15">
      <c r="A145" s="100"/>
      <c r="B145" s="100"/>
      <c r="C145" s="102"/>
      <c r="D145" s="103"/>
      <c r="E145" s="102"/>
      <c r="F145" s="103"/>
      <c r="G145" s="103"/>
      <c r="I145" s="103"/>
      <c r="L145" s="103"/>
    </row>
    <row r="146" spans="1:12" s="90" customFormat="1" ht="15">
      <c r="A146" s="100"/>
      <c r="B146" s="100"/>
      <c r="C146" s="102"/>
      <c r="D146" s="103"/>
      <c r="E146" s="102"/>
      <c r="F146" s="103"/>
      <c r="G146" s="103"/>
      <c r="I146" s="103"/>
      <c r="L146" s="103"/>
    </row>
    <row r="147" spans="1:12" s="90" customFormat="1" ht="15">
      <c r="A147" s="100"/>
      <c r="B147" s="100"/>
      <c r="C147" s="102"/>
      <c r="D147" s="103"/>
      <c r="E147" s="102"/>
      <c r="F147" s="103"/>
      <c r="G147" s="103"/>
      <c r="I147" s="103"/>
      <c r="L147" s="103"/>
    </row>
    <row r="148" spans="1:12" s="90" customFormat="1" ht="15">
      <c r="A148" s="100"/>
      <c r="B148" s="100"/>
      <c r="C148" s="102"/>
      <c r="D148" s="103"/>
      <c r="E148" s="102"/>
      <c r="F148" s="103"/>
      <c r="G148" s="103"/>
      <c r="I148" s="103"/>
      <c r="L148" s="103"/>
    </row>
    <row r="149" spans="1:12" s="90" customFormat="1" ht="15">
      <c r="A149" s="100"/>
      <c r="B149" s="100"/>
      <c r="C149" s="102"/>
      <c r="D149" s="103"/>
      <c r="E149" s="102"/>
      <c r="F149" s="103"/>
      <c r="G149" s="103"/>
      <c r="I149" s="103"/>
      <c r="L149" s="103"/>
    </row>
    <row r="150" spans="1:12" s="90" customFormat="1" ht="15">
      <c r="A150" s="100"/>
      <c r="B150" s="100"/>
      <c r="C150" s="102"/>
      <c r="D150" s="103"/>
      <c r="E150" s="102"/>
      <c r="F150" s="103"/>
      <c r="G150" s="103"/>
      <c r="I150" s="103"/>
      <c r="L150" s="103"/>
    </row>
    <row r="151" spans="1:12" s="90" customFormat="1" ht="15">
      <c r="A151" s="100"/>
      <c r="B151" s="100"/>
      <c r="C151" s="102"/>
      <c r="D151" s="103"/>
      <c r="E151" s="102"/>
      <c r="F151" s="103"/>
      <c r="G151" s="103"/>
      <c r="I151" s="103"/>
      <c r="L151" s="103"/>
    </row>
    <row r="152" spans="1:12" s="90" customFormat="1" ht="15">
      <c r="A152" s="100"/>
      <c r="B152" s="100"/>
      <c r="C152" s="102"/>
      <c r="D152" s="103"/>
      <c r="E152" s="102"/>
      <c r="F152" s="103"/>
      <c r="G152" s="103"/>
      <c r="I152" s="103"/>
      <c r="L152" s="103"/>
    </row>
    <row r="153" spans="1:12" s="90" customFormat="1" ht="15">
      <c r="A153" s="100"/>
      <c r="B153" s="100"/>
      <c r="C153" s="102"/>
      <c r="D153" s="103"/>
      <c r="E153" s="102"/>
      <c r="F153" s="103"/>
      <c r="G153" s="103"/>
      <c r="I153" s="103"/>
      <c r="L153" s="103"/>
    </row>
    <row r="154" spans="1:12" s="90" customFormat="1" ht="15">
      <c r="A154" s="100"/>
      <c r="B154" s="100"/>
      <c r="C154" s="102"/>
      <c r="D154" s="103"/>
      <c r="E154" s="102"/>
      <c r="F154" s="103"/>
      <c r="G154" s="103"/>
      <c r="I154" s="103"/>
      <c r="L154" s="103"/>
    </row>
    <row r="155" spans="1:12" s="90" customFormat="1" ht="15">
      <c r="A155" s="100"/>
      <c r="B155" s="100"/>
      <c r="C155" s="102"/>
      <c r="D155" s="103"/>
      <c r="E155" s="102"/>
      <c r="F155" s="103"/>
      <c r="G155" s="103"/>
      <c r="I155" s="103"/>
      <c r="L155" s="103"/>
    </row>
    <row r="156" spans="1:12" s="90" customFormat="1" ht="15">
      <c r="A156" s="100"/>
      <c r="B156" s="100"/>
      <c r="C156" s="102"/>
      <c r="D156" s="103"/>
      <c r="E156" s="102"/>
      <c r="F156" s="103"/>
      <c r="G156" s="103"/>
      <c r="I156" s="103"/>
      <c r="L156" s="103"/>
    </row>
    <row r="157" spans="1:12" s="90" customFormat="1" ht="15">
      <c r="A157" s="100"/>
      <c r="B157" s="100"/>
      <c r="C157" s="102"/>
      <c r="D157" s="103"/>
      <c r="E157" s="102"/>
      <c r="F157" s="103"/>
      <c r="G157" s="103"/>
      <c r="I157" s="103"/>
      <c r="L157" s="103"/>
    </row>
    <row r="158" spans="1:12" s="90" customFormat="1" ht="15">
      <c r="A158" s="100"/>
      <c r="B158" s="100"/>
      <c r="C158" s="102"/>
      <c r="D158" s="103"/>
      <c r="E158" s="102"/>
      <c r="F158" s="103"/>
      <c r="G158" s="103"/>
      <c r="I158" s="103"/>
      <c r="L158" s="103"/>
    </row>
    <row r="159" spans="1:12" s="90" customFormat="1" ht="15">
      <c r="A159" s="100"/>
      <c r="B159" s="100"/>
      <c r="C159" s="102"/>
      <c r="D159" s="103"/>
      <c r="E159" s="102"/>
      <c r="F159" s="103"/>
      <c r="G159" s="103"/>
      <c r="I159" s="103"/>
      <c r="L159" s="103"/>
    </row>
    <row r="160" spans="1:12" s="90" customFormat="1" ht="15">
      <c r="A160" s="100"/>
      <c r="B160" s="100"/>
      <c r="C160" s="102"/>
      <c r="D160" s="103"/>
      <c r="E160" s="102"/>
      <c r="F160" s="103"/>
      <c r="G160" s="103"/>
      <c r="I160" s="103"/>
      <c r="L160" s="103"/>
    </row>
    <row r="161" spans="1:12" s="90" customFormat="1" ht="15">
      <c r="A161" s="100"/>
      <c r="B161" s="100"/>
      <c r="C161" s="102"/>
      <c r="D161" s="103"/>
      <c r="E161" s="102"/>
      <c r="F161" s="103"/>
      <c r="G161" s="103"/>
      <c r="I161" s="103"/>
      <c r="L161" s="103"/>
    </row>
    <row r="162" spans="1:12" s="90" customFormat="1" ht="15">
      <c r="A162" s="100"/>
      <c r="B162" s="100"/>
      <c r="C162" s="102"/>
      <c r="D162" s="103"/>
      <c r="E162" s="102"/>
      <c r="F162" s="103"/>
      <c r="G162" s="103"/>
      <c r="I162" s="103"/>
      <c r="L162" s="103"/>
    </row>
    <row r="163" spans="1:12" s="90" customFormat="1" ht="15">
      <c r="A163" s="100"/>
      <c r="B163" s="100"/>
      <c r="C163" s="102"/>
      <c r="D163" s="103"/>
      <c r="E163" s="102"/>
      <c r="F163" s="103"/>
      <c r="G163" s="103"/>
      <c r="I163" s="103"/>
      <c r="L163" s="103"/>
    </row>
    <row r="164" spans="1:12" s="90" customFormat="1" ht="15">
      <c r="A164" s="100"/>
      <c r="B164" s="100"/>
      <c r="C164" s="102"/>
      <c r="D164" s="103"/>
      <c r="E164" s="102"/>
      <c r="F164" s="103"/>
      <c r="G164" s="103"/>
      <c r="I164" s="103"/>
      <c r="L164" s="103"/>
    </row>
    <row r="165" spans="1:12" s="90" customFormat="1" ht="15">
      <c r="A165" s="100"/>
      <c r="B165" s="100"/>
      <c r="C165" s="102"/>
      <c r="D165" s="103"/>
      <c r="E165" s="102"/>
      <c r="F165" s="103"/>
      <c r="G165" s="103"/>
      <c r="I165" s="103"/>
      <c r="L165" s="103"/>
    </row>
    <row r="166" spans="1:12" s="90" customFormat="1" ht="15">
      <c r="A166" s="100"/>
      <c r="B166" s="100"/>
      <c r="C166" s="102"/>
      <c r="D166" s="103"/>
      <c r="E166" s="102"/>
      <c r="F166" s="103"/>
      <c r="G166" s="103"/>
      <c r="I166" s="103"/>
      <c r="L166" s="103"/>
    </row>
    <row r="167" spans="1:12" s="90" customFormat="1" ht="15">
      <c r="A167" s="100"/>
      <c r="B167" s="100"/>
      <c r="C167" s="102"/>
      <c r="D167" s="103"/>
      <c r="E167" s="102"/>
      <c r="F167" s="103"/>
      <c r="G167" s="103"/>
      <c r="I167" s="103"/>
      <c r="L167" s="103"/>
    </row>
    <row r="168" spans="1:12" s="90" customFormat="1" ht="15">
      <c r="A168" s="100"/>
      <c r="B168" s="100"/>
      <c r="C168" s="102"/>
      <c r="D168" s="103"/>
      <c r="E168" s="102"/>
      <c r="F168" s="103"/>
      <c r="G168" s="103"/>
      <c r="I168" s="103"/>
      <c r="L168" s="103"/>
    </row>
    <row r="169" spans="1:7" s="90" customFormat="1" ht="15">
      <c r="A169" s="100"/>
      <c r="B169" s="100"/>
      <c r="C169" s="102"/>
      <c r="D169" s="103"/>
      <c r="E169" s="102"/>
      <c r="F169" s="103"/>
      <c r="G169" s="103"/>
    </row>
    <row r="170" spans="1:7" s="90" customFormat="1" ht="15">
      <c r="A170" s="100"/>
      <c r="B170" s="100"/>
      <c r="C170" s="102"/>
      <c r="D170" s="103"/>
      <c r="E170" s="102"/>
      <c r="F170" s="103"/>
      <c r="G170" s="103"/>
    </row>
    <row r="171" spans="1:7" s="90" customFormat="1" ht="15">
      <c r="A171" s="100"/>
      <c r="B171" s="100"/>
      <c r="C171" s="102"/>
      <c r="D171" s="103"/>
      <c r="E171" s="102"/>
      <c r="F171" s="103"/>
      <c r="G171" s="103"/>
    </row>
    <row r="172" spans="1:7" s="90" customFormat="1" ht="15">
      <c r="A172" s="100"/>
      <c r="B172" s="100"/>
      <c r="C172" s="102"/>
      <c r="D172" s="103"/>
      <c r="E172" s="102"/>
      <c r="F172" s="103"/>
      <c r="G172" s="103"/>
    </row>
    <row r="173" spans="1:7" s="90" customFormat="1" ht="15">
      <c r="A173" s="100"/>
      <c r="B173" s="100"/>
      <c r="C173" s="102"/>
      <c r="D173" s="103"/>
      <c r="E173" s="102"/>
      <c r="F173" s="103"/>
      <c r="G173" s="103"/>
    </row>
    <row r="174" spans="1:7" s="90" customFormat="1" ht="15">
      <c r="A174" s="100"/>
      <c r="B174" s="100"/>
      <c r="C174" s="102"/>
      <c r="D174" s="103"/>
      <c r="E174" s="102"/>
      <c r="F174" s="103"/>
      <c r="G174" s="103"/>
    </row>
    <row r="175" spans="1:7" s="90" customFormat="1" ht="15">
      <c r="A175" s="100"/>
      <c r="B175" s="100"/>
      <c r="C175" s="102"/>
      <c r="D175" s="103"/>
      <c r="E175" s="102"/>
      <c r="F175" s="103"/>
      <c r="G175" s="103"/>
    </row>
    <row r="176" spans="1:7" s="90" customFormat="1" ht="15">
      <c r="A176" s="100"/>
      <c r="B176" s="100"/>
      <c r="C176" s="102"/>
      <c r="D176" s="103"/>
      <c r="E176" s="102"/>
      <c r="F176" s="103"/>
      <c r="G176" s="103"/>
    </row>
    <row r="177" spans="1:7" s="90" customFormat="1" ht="15">
      <c r="A177" s="100"/>
      <c r="B177" s="100"/>
      <c r="C177" s="102"/>
      <c r="D177" s="103"/>
      <c r="E177" s="102"/>
      <c r="F177" s="103"/>
      <c r="G177" s="103"/>
    </row>
    <row r="178" spans="1:7" s="90" customFormat="1" ht="15">
      <c r="A178" s="100"/>
      <c r="B178" s="100"/>
      <c r="C178" s="102"/>
      <c r="D178" s="103"/>
      <c r="E178" s="102"/>
      <c r="F178" s="103"/>
      <c r="G178" s="103"/>
    </row>
    <row r="179" spans="1:7" s="90" customFormat="1" ht="15">
      <c r="A179" s="100"/>
      <c r="B179" s="100"/>
      <c r="C179" s="102"/>
      <c r="D179" s="103"/>
      <c r="E179" s="102"/>
      <c r="F179" s="103"/>
      <c r="G179" s="103"/>
    </row>
    <row r="180" spans="1:7" s="90" customFormat="1" ht="15">
      <c r="A180" s="100"/>
      <c r="B180" s="100"/>
      <c r="C180" s="102"/>
      <c r="D180" s="103"/>
      <c r="E180" s="102"/>
      <c r="F180" s="103"/>
      <c r="G180" s="103"/>
    </row>
    <row r="181" spans="1:7" s="90" customFormat="1" ht="15">
      <c r="A181" s="100"/>
      <c r="B181" s="100"/>
      <c r="C181" s="102"/>
      <c r="D181" s="103"/>
      <c r="E181" s="102"/>
      <c r="F181" s="103"/>
      <c r="G181" s="103"/>
    </row>
    <row r="182" spans="1:7" s="90" customFormat="1" ht="15">
      <c r="A182" s="100"/>
      <c r="B182" s="100"/>
      <c r="C182" s="102"/>
      <c r="D182" s="103"/>
      <c r="E182" s="102"/>
      <c r="F182" s="103"/>
      <c r="G182" s="103"/>
    </row>
    <row r="183" spans="1:7" s="90" customFormat="1" ht="15">
      <c r="A183" s="100"/>
      <c r="B183" s="100"/>
      <c r="C183" s="102"/>
      <c r="D183" s="103"/>
      <c r="E183" s="102"/>
      <c r="F183" s="103"/>
      <c r="G183" s="103"/>
    </row>
    <row r="184" spans="1:7" s="90" customFormat="1" ht="15">
      <c r="A184" s="100"/>
      <c r="B184" s="100"/>
      <c r="C184" s="102"/>
      <c r="D184" s="103"/>
      <c r="E184" s="102"/>
      <c r="F184" s="103"/>
      <c r="G184" s="103"/>
    </row>
    <row r="185" spans="1:7" s="90" customFormat="1" ht="15">
      <c r="A185" s="100"/>
      <c r="B185" s="100"/>
      <c r="C185" s="102"/>
      <c r="D185" s="103"/>
      <c r="E185" s="102"/>
      <c r="F185" s="103"/>
      <c r="G185" s="103"/>
    </row>
    <row r="186" spans="1:7" s="90" customFormat="1" ht="15">
      <c r="A186" s="100"/>
      <c r="B186" s="100"/>
      <c r="C186" s="102"/>
      <c r="D186" s="103"/>
      <c r="E186" s="102"/>
      <c r="F186" s="103"/>
      <c r="G186" s="103"/>
    </row>
    <row r="187" spans="1:7" s="90" customFormat="1" ht="15">
      <c r="A187" s="100"/>
      <c r="B187" s="100"/>
      <c r="C187" s="102"/>
      <c r="D187" s="103"/>
      <c r="E187" s="102"/>
      <c r="F187" s="103"/>
      <c r="G187" s="103"/>
    </row>
    <row r="188" spans="1:7" s="90" customFormat="1" ht="15">
      <c r="A188" s="100"/>
      <c r="B188" s="100"/>
      <c r="C188" s="102"/>
      <c r="D188" s="103"/>
      <c r="E188" s="102"/>
      <c r="F188" s="103"/>
      <c r="G188" s="103"/>
    </row>
    <row r="189" spans="1:7" s="90" customFormat="1" ht="15">
      <c r="A189" s="100"/>
      <c r="B189" s="100"/>
      <c r="C189" s="102"/>
      <c r="D189" s="103"/>
      <c r="E189" s="102"/>
      <c r="F189" s="103"/>
      <c r="G189" s="103"/>
    </row>
    <row r="190" spans="1:7" s="90" customFormat="1" ht="15">
      <c r="A190" s="100"/>
      <c r="B190" s="100"/>
      <c r="C190" s="102"/>
      <c r="D190" s="103"/>
      <c r="E190" s="102"/>
      <c r="F190" s="103"/>
      <c r="G190" s="103"/>
    </row>
    <row r="191" spans="1:7" s="90" customFormat="1" ht="15">
      <c r="A191" s="100"/>
      <c r="B191" s="100"/>
      <c r="C191" s="102"/>
      <c r="D191" s="103"/>
      <c r="E191" s="102"/>
      <c r="F191" s="103"/>
      <c r="G191" s="103"/>
    </row>
    <row r="192" spans="1:7" s="90" customFormat="1" ht="15">
      <c r="A192" s="100"/>
      <c r="B192" s="100"/>
      <c r="C192" s="102"/>
      <c r="D192" s="103"/>
      <c r="E192" s="102"/>
      <c r="F192" s="103"/>
      <c r="G192" s="103"/>
    </row>
    <row r="193" spans="1:7" s="90" customFormat="1" ht="15">
      <c r="A193" s="100"/>
      <c r="B193" s="100"/>
      <c r="C193" s="102"/>
      <c r="D193" s="103"/>
      <c r="E193" s="102"/>
      <c r="F193" s="103"/>
      <c r="G193" s="103"/>
    </row>
    <row r="194" spans="1:7" s="90" customFormat="1" ht="15">
      <c r="A194" s="100"/>
      <c r="B194" s="100"/>
      <c r="C194" s="102"/>
      <c r="D194" s="103"/>
      <c r="E194" s="102"/>
      <c r="F194" s="103"/>
      <c r="G194" s="103"/>
    </row>
    <row r="195" spans="1:7" s="90" customFormat="1" ht="15">
      <c r="A195" s="100"/>
      <c r="B195" s="100"/>
      <c r="C195" s="102"/>
      <c r="D195" s="103"/>
      <c r="E195" s="102"/>
      <c r="F195" s="103"/>
      <c r="G195" s="103"/>
    </row>
    <row r="196" spans="1:7" s="90" customFormat="1" ht="15">
      <c r="A196" s="100"/>
      <c r="B196" s="100"/>
      <c r="C196" s="102"/>
      <c r="D196" s="103"/>
      <c r="E196" s="102"/>
      <c r="F196" s="103"/>
      <c r="G196" s="103"/>
    </row>
    <row r="197" spans="1:7" s="90" customFormat="1" ht="15">
      <c r="A197" s="100"/>
      <c r="B197" s="100"/>
      <c r="C197" s="102"/>
      <c r="D197" s="103"/>
      <c r="E197" s="102"/>
      <c r="F197" s="103"/>
      <c r="G197" s="103"/>
    </row>
    <row r="198" spans="1:7" s="90" customFormat="1" ht="15">
      <c r="A198" s="100"/>
      <c r="B198" s="100"/>
      <c r="C198" s="102"/>
      <c r="D198" s="103"/>
      <c r="E198" s="102"/>
      <c r="F198" s="103"/>
      <c r="G198" s="103"/>
    </row>
    <row r="199" spans="1:7" s="90" customFormat="1" ht="15">
      <c r="A199" s="100"/>
      <c r="B199" s="100"/>
      <c r="C199" s="102"/>
      <c r="D199" s="103"/>
      <c r="E199" s="102"/>
      <c r="F199" s="103"/>
      <c r="G199" s="103"/>
    </row>
    <row r="200" spans="1:7" s="90" customFormat="1" ht="15">
      <c r="A200" s="100"/>
      <c r="B200" s="100"/>
      <c r="C200" s="102"/>
      <c r="D200" s="103"/>
      <c r="E200" s="102"/>
      <c r="F200" s="103"/>
      <c r="G200" s="103"/>
    </row>
    <row r="201" spans="1:7" s="90" customFormat="1" ht="15">
      <c r="A201" s="100"/>
      <c r="B201" s="100"/>
      <c r="C201" s="102"/>
      <c r="D201" s="103"/>
      <c r="E201" s="102"/>
      <c r="F201" s="103"/>
      <c r="G201" s="103"/>
    </row>
    <row r="202" spans="1:7" s="90" customFormat="1" ht="15">
      <c r="A202" s="100"/>
      <c r="B202" s="100"/>
      <c r="C202" s="102"/>
      <c r="D202" s="103"/>
      <c r="E202" s="102"/>
      <c r="F202" s="103"/>
      <c r="G202" s="103"/>
    </row>
    <row r="203" spans="1:7" s="90" customFormat="1" ht="15">
      <c r="A203" s="100"/>
      <c r="B203" s="100"/>
      <c r="C203" s="102"/>
      <c r="D203" s="103"/>
      <c r="E203" s="102"/>
      <c r="F203" s="103"/>
      <c r="G203" s="103"/>
    </row>
    <row r="204" spans="1:7" s="90" customFormat="1" ht="15">
      <c r="A204" s="100"/>
      <c r="B204" s="100"/>
      <c r="C204" s="102"/>
      <c r="D204" s="103"/>
      <c r="E204" s="102"/>
      <c r="F204" s="103"/>
      <c r="G204" s="103"/>
    </row>
    <row r="205" spans="1:7" s="90" customFormat="1" ht="15">
      <c r="A205" s="100"/>
      <c r="B205" s="100"/>
      <c r="C205" s="102"/>
      <c r="D205" s="103"/>
      <c r="E205" s="102"/>
      <c r="F205" s="103"/>
      <c r="G205" s="103"/>
    </row>
    <row r="206" spans="1:7" s="90" customFormat="1" ht="15">
      <c r="A206" s="100"/>
      <c r="B206" s="100"/>
      <c r="C206" s="102"/>
      <c r="D206" s="103"/>
      <c r="E206" s="102"/>
      <c r="F206" s="103"/>
      <c r="G206" s="103"/>
    </row>
    <row r="207" spans="1:7" s="90" customFormat="1" ht="15">
      <c r="A207" s="100"/>
      <c r="B207" s="100"/>
      <c r="C207" s="102"/>
      <c r="D207" s="103"/>
      <c r="E207" s="102"/>
      <c r="F207" s="103"/>
      <c r="G207" s="103"/>
    </row>
    <row r="208" spans="1:7" s="90" customFormat="1" ht="15">
      <c r="A208" s="100"/>
      <c r="B208" s="100"/>
      <c r="C208" s="102"/>
      <c r="D208" s="103"/>
      <c r="E208" s="102"/>
      <c r="F208" s="103"/>
      <c r="G208" s="103"/>
    </row>
    <row r="209" spans="1:7" s="90" customFormat="1" ht="15">
      <c r="A209" s="100"/>
      <c r="B209" s="100"/>
      <c r="C209" s="102"/>
      <c r="D209" s="103"/>
      <c r="E209" s="102"/>
      <c r="F209" s="103"/>
      <c r="G209" s="103"/>
    </row>
    <row r="210" spans="1:7" s="90" customFormat="1" ht="15">
      <c r="A210" s="100"/>
      <c r="B210" s="100"/>
      <c r="C210" s="102"/>
      <c r="D210" s="103"/>
      <c r="E210" s="102"/>
      <c r="F210" s="103"/>
      <c r="G210" s="103"/>
    </row>
    <row r="211" spans="1:7" s="90" customFormat="1" ht="15">
      <c r="A211" s="100"/>
      <c r="B211" s="100"/>
      <c r="C211" s="102"/>
      <c r="D211" s="103"/>
      <c r="E211" s="102"/>
      <c r="F211" s="103"/>
      <c r="G211" s="103"/>
    </row>
    <row r="212" spans="1:7" s="90" customFormat="1" ht="15">
      <c r="A212" s="100"/>
      <c r="B212" s="100"/>
      <c r="C212" s="102"/>
      <c r="D212" s="103"/>
      <c r="E212" s="102"/>
      <c r="F212" s="103"/>
      <c r="G212" s="103"/>
    </row>
    <row r="213" spans="1:7" s="90" customFormat="1" ht="15">
      <c r="A213" s="100"/>
      <c r="B213" s="100"/>
      <c r="C213" s="102"/>
      <c r="D213" s="103"/>
      <c r="E213" s="102"/>
      <c r="F213" s="103"/>
      <c r="G213" s="103"/>
    </row>
    <row r="214" spans="1:7" s="90" customFormat="1" ht="15">
      <c r="A214" s="100"/>
      <c r="B214" s="100"/>
      <c r="C214" s="102"/>
      <c r="D214" s="103"/>
      <c r="E214" s="102"/>
      <c r="F214" s="103"/>
      <c r="G214" s="103"/>
    </row>
    <row r="215" spans="1:7" s="90" customFormat="1" ht="15">
      <c r="A215" s="100"/>
      <c r="B215" s="100"/>
      <c r="C215" s="102"/>
      <c r="D215" s="103"/>
      <c r="E215" s="102"/>
      <c r="F215" s="103"/>
      <c r="G215" s="103"/>
    </row>
    <row r="216" spans="1:7" s="90" customFormat="1" ht="15">
      <c r="A216" s="100"/>
      <c r="B216" s="100"/>
      <c r="C216" s="102"/>
      <c r="D216" s="103"/>
      <c r="E216" s="102"/>
      <c r="F216" s="103"/>
      <c r="G216" s="103"/>
    </row>
    <row r="217" spans="1:7" s="90" customFormat="1" ht="15">
      <c r="A217" s="100"/>
      <c r="B217" s="100"/>
      <c r="C217" s="102"/>
      <c r="D217" s="103"/>
      <c r="E217" s="102"/>
      <c r="F217" s="103"/>
      <c r="G217" s="103"/>
    </row>
    <row r="218" spans="1:7" s="90" customFormat="1" ht="15">
      <c r="A218" s="100"/>
      <c r="B218" s="100"/>
      <c r="C218" s="102"/>
      <c r="D218" s="103"/>
      <c r="E218" s="102"/>
      <c r="F218" s="103"/>
      <c r="G218" s="103"/>
    </row>
    <row r="219" spans="1:7" s="90" customFormat="1" ht="15">
      <c r="A219" s="100"/>
      <c r="B219" s="100"/>
      <c r="C219" s="102"/>
      <c r="D219" s="103"/>
      <c r="E219" s="102"/>
      <c r="F219" s="103"/>
      <c r="G219" s="103"/>
    </row>
    <row r="220" spans="1:7" s="90" customFormat="1" ht="15">
      <c r="A220" s="100"/>
      <c r="B220" s="100"/>
      <c r="C220" s="102"/>
      <c r="D220" s="103"/>
      <c r="E220" s="102"/>
      <c r="F220" s="103"/>
      <c r="G220" s="103"/>
    </row>
    <row r="221" spans="1:7" s="90" customFormat="1" ht="15">
      <c r="A221" s="100"/>
      <c r="B221" s="100"/>
      <c r="C221" s="102"/>
      <c r="D221" s="103"/>
      <c r="E221" s="102"/>
      <c r="F221" s="103"/>
      <c r="G221" s="103"/>
    </row>
    <row r="222" spans="1:7" s="90" customFormat="1" ht="15">
      <c r="A222" s="100"/>
      <c r="B222" s="100"/>
      <c r="C222" s="102"/>
      <c r="D222" s="103"/>
      <c r="E222" s="102"/>
      <c r="F222" s="103"/>
      <c r="G222" s="103"/>
    </row>
    <row r="223" spans="1:7" s="90" customFormat="1" ht="15">
      <c r="A223" s="100"/>
      <c r="B223" s="100"/>
      <c r="C223" s="102"/>
      <c r="D223" s="103"/>
      <c r="E223" s="102"/>
      <c r="F223" s="103"/>
      <c r="G223" s="103"/>
    </row>
    <row r="224" spans="1:7" s="90" customFormat="1" ht="15">
      <c r="A224" s="100"/>
      <c r="B224" s="100"/>
      <c r="C224" s="102"/>
      <c r="D224" s="103"/>
      <c r="E224" s="102"/>
      <c r="F224" s="103"/>
      <c r="G224" s="103"/>
    </row>
    <row r="225" spans="1:7" s="90" customFormat="1" ht="15">
      <c r="A225" s="100"/>
      <c r="B225" s="100"/>
      <c r="C225" s="102"/>
      <c r="D225" s="103"/>
      <c r="E225" s="102"/>
      <c r="F225" s="103"/>
      <c r="G225" s="103"/>
    </row>
    <row r="226" spans="1:7" s="90" customFormat="1" ht="15">
      <c r="A226" s="100"/>
      <c r="B226" s="100"/>
      <c r="C226" s="102"/>
      <c r="D226" s="103"/>
      <c r="E226" s="102"/>
      <c r="F226" s="103"/>
      <c r="G226" s="103"/>
    </row>
    <row r="227" spans="1:7" s="90" customFormat="1" ht="15">
      <c r="A227" s="100"/>
      <c r="B227" s="100"/>
      <c r="C227" s="102"/>
      <c r="D227" s="103"/>
      <c r="E227" s="102"/>
      <c r="F227" s="103"/>
      <c r="G227" s="103"/>
    </row>
    <row r="228" spans="1:7" s="90" customFormat="1" ht="15">
      <c r="A228" s="100"/>
      <c r="B228" s="100"/>
      <c r="C228" s="102"/>
      <c r="D228" s="103"/>
      <c r="E228" s="102"/>
      <c r="F228" s="103"/>
      <c r="G228" s="103"/>
    </row>
    <row r="229" spans="1:7" s="90" customFormat="1" ht="15">
      <c r="A229" s="100"/>
      <c r="B229" s="100"/>
      <c r="C229" s="102"/>
      <c r="D229" s="103"/>
      <c r="E229" s="102"/>
      <c r="F229" s="103"/>
      <c r="G229" s="103"/>
    </row>
    <row r="230" spans="1:7" s="90" customFormat="1" ht="15">
      <c r="A230" s="100"/>
      <c r="B230" s="100"/>
      <c r="C230" s="102"/>
      <c r="D230" s="103"/>
      <c r="E230" s="102"/>
      <c r="F230" s="103"/>
      <c r="G230" s="103"/>
    </row>
    <row r="231" spans="1:7" s="90" customFormat="1" ht="15">
      <c r="A231" s="100"/>
      <c r="B231" s="100"/>
      <c r="C231" s="102"/>
      <c r="D231" s="103"/>
      <c r="E231" s="102"/>
      <c r="F231" s="103"/>
      <c r="G231" s="103"/>
    </row>
    <row r="232" spans="1:7" s="90" customFormat="1" ht="15">
      <c r="A232" s="100"/>
      <c r="B232" s="100"/>
      <c r="C232" s="102"/>
      <c r="D232" s="103"/>
      <c r="E232" s="102"/>
      <c r="F232" s="103"/>
      <c r="G232" s="103"/>
    </row>
    <row r="233" spans="1:7" s="90" customFormat="1" ht="15">
      <c r="A233" s="100"/>
      <c r="B233" s="100"/>
      <c r="C233" s="102"/>
      <c r="D233" s="103"/>
      <c r="E233" s="102"/>
      <c r="F233" s="103"/>
      <c r="G233" s="103"/>
    </row>
    <row r="234" spans="1:7" s="90" customFormat="1" ht="15">
      <c r="A234" s="100"/>
      <c r="B234" s="100"/>
      <c r="C234" s="102"/>
      <c r="D234" s="103"/>
      <c r="E234" s="102"/>
      <c r="F234" s="103"/>
      <c r="G234" s="103"/>
    </row>
    <row r="235" spans="1:7" s="90" customFormat="1" ht="15">
      <c r="A235" s="100"/>
      <c r="B235" s="100"/>
      <c r="C235" s="102"/>
      <c r="D235" s="103"/>
      <c r="E235" s="102"/>
      <c r="F235" s="103"/>
      <c r="G235" s="103"/>
    </row>
    <row r="236" spans="1:7" s="90" customFormat="1" ht="15">
      <c r="A236" s="100"/>
      <c r="B236" s="100"/>
      <c r="C236" s="102"/>
      <c r="D236" s="103"/>
      <c r="E236" s="102"/>
      <c r="F236" s="103"/>
      <c r="G236" s="103"/>
    </row>
    <row r="237" spans="1:7" s="90" customFormat="1" ht="15">
      <c r="A237" s="100"/>
      <c r="B237" s="100"/>
      <c r="C237" s="102"/>
      <c r="D237" s="103"/>
      <c r="E237" s="102"/>
      <c r="F237" s="103"/>
      <c r="G237" s="103"/>
    </row>
    <row r="238" spans="1:7" s="90" customFormat="1" ht="15">
      <c r="A238" s="100"/>
      <c r="B238" s="100"/>
      <c r="C238" s="102"/>
      <c r="D238" s="103"/>
      <c r="E238" s="102"/>
      <c r="F238" s="103"/>
      <c r="G238" s="103"/>
    </row>
    <row r="239" spans="1:7" s="90" customFormat="1" ht="15">
      <c r="A239" s="100"/>
      <c r="B239" s="100"/>
      <c r="C239" s="102"/>
      <c r="D239" s="103"/>
      <c r="E239" s="102"/>
      <c r="F239" s="103"/>
      <c r="G239" s="103"/>
    </row>
    <row r="240" spans="1:7" s="90" customFormat="1" ht="15">
      <c r="A240" s="100"/>
      <c r="B240" s="100"/>
      <c r="C240" s="102"/>
      <c r="D240" s="103"/>
      <c r="E240" s="102"/>
      <c r="F240" s="103"/>
      <c r="G240" s="103"/>
    </row>
    <row r="241" spans="1:7" s="90" customFormat="1" ht="15">
      <c r="A241" s="100"/>
      <c r="B241" s="100"/>
      <c r="C241" s="102"/>
      <c r="D241" s="103"/>
      <c r="E241" s="102"/>
      <c r="F241" s="103"/>
      <c r="G241" s="103"/>
    </row>
    <row r="242" spans="1:7" s="90" customFormat="1" ht="15">
      <c r="A242" s="100"/>
      <c r="B242" s="100"/>
      <c r="C242" s="102"/>
      <c r="D242" s="103"/>
      <c r="E242" s="102"/>
      <c r="F242" s="103"/>
      <c r="G242" s="103"/>
    </row>
    <row r="243" spans="1:7" s="90" customFormat="1" ht="15">
      <c r="A243" s="100"/>
      <c r="B243" s="100"/>
      <c r="C243" s="102"/>
      <c r="D243" s="103"/>
      <c r="E243" s="102"/>
      <c r="F243" s="103"/>
      <c r="G243" s="103"/>
    </row>
    <row r="244" spans="1:7" s="90" customFormat="1" ht="15">
      <c r="A244" s="100"/>
      <c r="B244" s="100"/>
      <c r="C244" s="102"/>
      <c r="D244" s="103"/>
      <c r="E244" s="102"/>
      <c r="F244" s="103"/>
      <c r="G244" s="103"/>
    </row>
    <row r="245" spans="1:7" s="90" customFormat="1" ht="15">
      <c r="A245" s="100"/>
      <c r="B245" s="100"/>
      <c r="C245" s="102"/>
      <c r="D245" s="103"/>
      <c r="E245" s="102"/>
      <c r="F245" s="103"/>
      <c r="G245" s="103"/>
    </row>
    <row r="246" spans="1:7" s="90" customFormat="1" ht="15">
      <c r="A246" s="100"/>
      <c r="B246" s="100"/>
      <c r="C246" s="102"/>
      <c r="D246" s="103"/>
      <c r="E246" s="102"/>
      <c r="F246" s="103"/>
      <c r="G246" s="103"/>
    </row>
    <row r="247" spans="1:7" s="90" customFormat="1" ht="15">
      <c r="A247" s="100"/>
      <c r="B247" s="100"/>
      <c r="C247" s="102"/>
      <c r="D247" s="103"/>
      <c r="E247" s="102"/>
      <c r="F247" s="103"/>
      <c r="G247" s="103"/>
    </row>
    <row r="248" spans="1:7" s="90" customFormat="1" ht="15">
      <c r="A248" s="100"/>
      <c r="B248" s="100"/>
      <c r="C248" s="102"/>
      <c r="D248" s="103"/>
      <c r="E248" s="102"/>
      <c r="F248" s="103"/>
      <c r="G248" s="103"/>
    </row>
    <row r="249" spans="1:7" s="90" customFormat="1" ht="15">
      <c r="A249" s="100"/>
      <c r="B249" s="100"/>
      <c r="C249" s="102"/>
      <c r="D249" s="103"/>
      <c r="E249" s="102"/>
      <c r="F249" s="103"/>
      <c r="G249" s="103"/>
    </row>
    <row r="250" spans="1:7" s="90" customFormat="1" ht="15">
      <c r="A250" s="100"/>
      <c r="B250" s="100"/>
      <c r="C250" s="102"/>
      <c r="D250" s="103"/>
      <c r="E250" s="102"/>
      <c r="F250" s="103"/>
      <c r="G250" s="103"/>
    </row>
    <row r="251" spans="1:7" s="90" customFormat="1" ht="15">
      <c r="A251" s="100"/>
      <c r="B251" s="100"/>
      <c r="C251" s="102"/>
      <c r="D251" s="103"/>
      <c r="E251" s="102"/>
      <c r="F251" s="103"/>
      <c r="G251" s="103"/>
    </row>
    <row r="252" spans="1:7" s="90" customFormat="1" ht="15">
      <c r="A252" s="100"/>
      <c r="B252" s="100"/>
      <c r="C252" s="102"/>
      <c r="D252" s="103"/>
      <c r="E252" s="102"/>
      <c r="F252" s="103"/>
      <c r="G252" s="103"/>
    </row>
    <row r="253" spans="1:7" s="90" customFormat="1" ht="15">
      <c r="A253" s="100"/>
      <c r="B253" s="100"/>
      <c r="C253" s="102"/>
      <c r="D253" s="103"/>
      <c r="E253" s="102"/>
      <c r="F253" s="103"/>
      <c r="G253" s="103"/>
    </row>
    <row r="254" spans="1:7" s="90" customFormat="1" ht="15">
      <c r="A254" s="100"/>
      <c r="B254" s="100"/>
      <c r="C254" s="102"/>
      <c r="D254" s="103"/>
      <c r="E254" s="102"/>
      <c r="F254" s="103"/>
      <c r="G254" s="103"/>
    </row>
    <row r="255" spans="1:7" s="90" customFormat="1" ht="15">
      <c r="A255" s="100"/>
      <c r="B255" s="100"/>
      <c r="C255" s="102"/>
      <c r="D255" s="103"/>
      <c r="E255" s="102"/>
      <c r="F255" s="103"/>
      <c r="G255" s="103"/>
    </row>
    <row r="256" spans="1:7" s="90" customFormat="1" ht="15">
      <c r="A256" s="100"/>
      <c r="B256" s="100"/>
      <c r="C256" s="102"/>
      <c r="D256" s="103"/>
      <c r="E256" s="102"/>
      <c r="F256" s="103"/>
      <c r="G256" s="103"/>
    </row>
    <row r="257" spans="1:7" s="90" customFormat="1" ht="15">
      <c r="A257" s="100"/>
      <c r="B257" s="100"/>
      <c r="C257" s="102"/>
      <c r="D257" s="103"/>
      <c r="E257" s="102"/>
      <c r="F257" s="103"/>
      <c r="G257" s="103"/>
    </row>
    <row r="258" spans="1:7" s="90" customFormat="1" ht="15">
      <c r="A258" s="100"/>
      <c r="B258" s="100"/>
      <c r="C258" s="102"/>
      <c r="D258" s="103"/>
      <c r="E258" s="102"/>
      <c r="F258" s="103"/>
      <c r="G258" s="103"/>
    </row>
    <row r="259" spans="1:7" s="90" customFormat="1" ht="15">
      <c r="A259" s="100"/>
      <c r="B259" s="100"/>
      <c r="C259" s="102"/>
      <c r="D259" s="103"/>
      <c r="E259" s="102"/>
      <c r="F259" s="103"/>
      <c r="G259" s="103"/>
    </row>
    <row r="260" spans="1:7" s="90" customFormat="1" ht="15">
      <c r="A260" s="100"/>
      <c r="B260" s="100"/>
      <c r="C260" s="102"/>
      <c r="D260" s="103"/>
      <c r="E260" s="102"/>
      <c r="F260" s="103"/>
      <c r="G260" s="103"/>
    </row>
    <row r="261" spans="1:7" s="90" customFormat="1" ht="15">
      <c r="A261" s="100"/>
      <c r="B261" s="100"/>
      <c r="C261" s="102"/>
      <c r="D261" s="103"/>
      <c r="E261" s="102"/>
      <c r="F261" s="103"/>
      <c r="G261" s="103"/>
    </row>
    <row r="262" spans="1:7" s="90" customFormat="1" ht="15">
      <c r="A262" s="100"/>
      <c r="B262" s="100"/>
      <c r="C262" s="102"/>
      <c r="D262" s="103"/>
      <c r="E262" s="102"/>
      <c r="F262" s="103"/>
      <c r="G262" s="103"/>
    </row>
    <row r="263" spans="1:7" s="90" customFormat="1" ht="15">
      <c r="A263" s="100"/>
      <c r="B263" s="100"/>
      <c r="C263" s="102"/>
      <c r="D263" s="103"/>
      <c r="E263" s="102"/>
      <c r="F263" s="103"/>
      <c r="G263" s="103"/>
    </row>
    <row r="264" spans="1:7" s="90" customFormat="1" ht="15">
      <c r="A264" s="100"/>
      <c r="B264" s="100"/>
      <c r="C264" s="102"/>
      <c r="D264" s="103"/>
      <c r="E264" s="102"/>
      <c r="F264" s="103"/>
      <c r="G264" s="103"/>
    </row>
    <row r="265" spans="1:7" s="90" customFormat="1" ht="15">
      <c r="A265" s="100"/>
      <c r="B265" s="100"/>
      <c r="C265" s="102"/>
      <c r="D265" s="103"/>
      <c r="E265" s="102"/>
      <c r="F265" s="103"/>
      <c r="G265" s="103"/>
    </row>
    <row r="266" spans="1:7" s="90" customFormat="1" ht="15">
      <c r="A266" s="100"/>
      <c r="B266" s="100"/>
      <c r="C266" s="102"/>
      <c r="D266" s="103"/>
      <c r="E266" s="102"/>
      <c r="F266" s="103"/>
      <c r="G266" s="103"/>
    </row>
    <row r="267" spans="1:7" s="90" customFormat="1" ht="15">
      <c r="A267" s="100"/>
      <c r="B267" s="100"/>
      <c r="C267" s="102"/>
      <c r="D267" s="103"/>
      <c r="E267" s="102"/>
      <c r="F267" s="103"/>
      <c r="G267" s="103"/>
    </row>
    <row r="268" spans="1:7" s="90" customFormat="1" ht="15">
      <c r="A268" s="100"/>
      <c r="B268" s="100"/>
      <c r="C268" s="102"/>
      <c r="D268" s="103"/>
      <c r="E268" s="102"/>
      <c r="F268" s="103"/>
      <c r="G268" s="103"/>
    </row>
    <row r="269" spans="1:7" s="90" customFormat="1" ht="15">
      <c r="A269" s="100"/>
      <c r="B269" s="100"/>
      <c r="C269" s="102"/>
      <c r="D269" s="103"/>
      <c r="E269" s="102"/>
      <c r="F269" s="103"/>
      <c r="G269" s="103"/>
    </row>
    <row r="270" spans="1:7" s="90" customFormat="1" ht="15">
      <c r="A270" s="100"/>
      <c r="B270" s="100"/>
      <c r="C270" s="102"/>
      <c r="D270" s="103"/>
      <c r="E270" s="102"/>
      <c r="F270" s="103"/>
      <c r="G270" s="103"/>
    </row>
    <row r="271" spans="1:7" s="90" customFormat="1" ht="15">
      <c r="A271" s="100"/>
      <c r="B271" s="100"/>
      <c r="C271" s="102"/>
      <c r="D271" s="103"/>
      <c r="E271" s="102"/>
      <c r="F271" s="103"/>
      <c r="G271" s="103"/>
    </row>
    <row r="272" spans="1:7" s="90" customFormat="1" ht="15">
      <c r="A272" s="100"/>
      <c r="B272" s="100"/>
      <c r="C272" s="102"/>
      <c r="D272" s="103"/>
      <c r="E272" s="102"/>
      <c r="F272" s="103"/>
      <c r="G272" s="103"/>
    </row>
    <row r="273" spans="1:7" s="90" customFormat="1" ht="15">
      <c r="A273" s="100"/>
      <c r="B273" s="100"/>
      <c r="C273" s="102"/>
      <c r="D273" s="103"/>
      <c r="E273" s="102"/>
      <c r="F273" s="103"/>
      <c r="G273" s="103"/>
    </row>
    <row r="274" spans="1:7" s="90" customFormat="1" ht="15">
      <c r="A274" s="100"/>
      <c r="B274" s="100"/>
      <c r="C274" s="102"/>
      <c r="D274" s="103"/>
      <c r="E274" s="102"/>
      <c r="F274" s="103"/>
      <c r="G274" s="103"/>
    </row>
    <row r="275" spans="1:7" s="90" customFormat="1" ht="15">
      <c r="A275" s="100"/>
      <c r="B275" s="100"/>
      <c r="C275" s="102"/>
      <c r="D275" s="103"/>
      <c r="E275" s="102"/>
      <c r="F275" s="103"/>
      <c r="G275" s="103"/>
    </row>
    <row r="276" spans="1:7" s="90" customFormat="1" ht="15">
      <c r="A276" s="100"/>
      <c r="B276" s="100"/>
      <c r="C276" s="102"/>
      <c r="D276" s="103"/>
      <c r="E276" s="102"/>
      <c r="F276" s="103"/>
      <c r="G276" s="103"/>
    </row>
    <row r="277" spans="1:7" s="90" customFormat="1" ht="15">
      <c r="A277" s="100"/>
      <c r="B277" s="100"/>
      <c r="C277" s="102"/>
      <c r="D277" s="103"/>
      <c r="E277" s="102"/>
      <c r="F277" s="103"/>
      <c r="G277" s="103"/>
    </row>
    <row r="278" spans="1:7" s="90" customFormat="1" ht="15">
      <c r="A278" s="100"/>
      <c r="B278" s="100"/>
      <c r="C278" s="102"/>
      <c r="D278" s="103"/>
      <c r="E278" s="102"/>
      <c r="F278" s="103"/>
      <c r="G278" s="103"/>
    </row>
    <row r="279" spans="1:7" s="90" customFormat="1" ht="15">
      <c r="A279" s="100"/>
      <c r="B279" s="100"/>
      <c r="C279" s="102"/>
      <c r="D279" s="103"/>
      <c r="E279" s="102"/>
      <c r="F279" s="103"/>
      <c r="G279" s="103"/>
    </row>
    <row r="280" spans="1:7" s="90" customFormat="1" ht="15">
      <c r="A280" s="100"/>
      <c r="B280" s="100"/>
      <c r="C280" s="102"/>
      <c r="D280" s="103"/>
      <c r="E280" s="102"/>
      <c r="F280" s="103"/>
      <c r="G280" s="103"/>
    </row>
    <row r="281" spans="1:7" s="90" customFormat="1" ht="15">
      <c r="A281" s="100"/>
      <c r="B281" s="100"/>
      <c r="C281" s="102"/>
      <c r="D281" s="103"/>
      <c r="E281" s="102"/>
      <c r="F281" s="103"/>
      <c r="G281" s="103"/>
    </row>
    <row r="282" spans="1:7" s="90" customFormat="1" ht="15">
      <c r="A282" s="100"/>
      <c r="B282" s="100"/>
      <c r="C282" s="102"/>
      <c r="D282" s="103"/>
      <c r="E282" s="102"/>
      <c r="F282" s="103"/>
      <c r="G282" s="103"/>
    </row>
    <row r="283" spans="1:7" s="90" customFormat="1" ht="15">
      <c r="A283" s="100"/>
      <c r="B283" s="100"/>
      <c r="C283" s="102"/>
      <c r="D283" s="103"/>
      <c r="E283" s="102"/>
      <c r="F283" s="103"/>
      <c r="G283" s="103"/>
    </row>
    <row r="284" spans="1:7" s="90" customFormat="1" ht="15">
      <c r="A284" s="100"/>
      <c r="B284" s="100"/>
      <c r="C284" s="102"/>
      <c r="D284" s="103"/>
      <c r="E284" s="102"/>
      <c r="F284" s="103"/>
      <c r="G284" s="103"/>
    </row>
    <row r="285" spans="1:7" s="90" customFormat="1" ht="15">
      <c r="A285" s="100"/>
      <c r="B285" s="100"/>
      <c r="C285" s="102"/>
      <c r="D285" s="103"/>
      <c r="E285" s="102"/>
      <c r="F285" s="103"/>
      <c r="G285" s="103"/>
    </row>
    <row r="286" spans="1:7" s="90" customFormat="1" ht="15">
      <c r="A286" s="100"/>
      <c r="B286" s="100"/>
      <c r="C286" s="102"/>
      <c r="D286" s="103"/>
      <c r="E286" s="102"/>
      <c r="F286" s="103"/>
      <c r="G286" s="103"/>
    </row>
    <row r="287" spans="1:7" s="90" customFormat="1" ht="15">
      <c r="A287" s="100"/>
      <c r="B287" s="100"/>
      <c r="C287" s="102"/>
      <c r="D287" s="103"/>
      <c r="E287" s="102"/>
      <c r="F287" s="103"/>
      <c r="G287" s="103"/>
    </row>
    <row r="288" spans="1:7" s="90" customFormat="1" ht="15">
      <c r="A288" s="100"/>
      <c r="B288" s="100"/>
      <c r="C288" s="102"/>
      <c r="D288" s="103"/>
      <c r="E288" s="102"/>
      <c r="F288" s="103"/>
      <c r="G288" s="103"/>
    </row>
    <row r="289" spans="1:7" s="90" customFormat="1" ht="15">
      <c r="A289" s="100"/>
      <c r="B289" s="100"/>
      <c r="C289" s="102"/>
      <c r="D289" s="103"/>
      <c r="E289" s="102"/>
      <c r="F289" s="103"/>
      <c r="G289" s="103"/>
    </row>
    <row r="290" spans="1:7" s="90" customFormat="1" ht="15">
      <c r="A290" s="100"/>
      <c r="B290" s="100"/>
      <c r="C290" s="102"/>
      <c r="D290" s="103"/>
      <c r="E290" s="102"/>
      <c r="F290" s="103"/>
      <c r="G290" s="103"/>
    </row>
    <row r="291" spans="1:7" s="90" customFormat="1" ht="15">
      <c r="A291" s="100"/>
      <c r="B291" s="100"/>
      <c r="C291" s="102"/>
      <c r="D291" s="103"/>
      <c r="E291" s="102"/>
      <c r="F291" s="103"/>
      <c r="G291" s="103"/>
    </row>
    <row r="292" spans="1:7" s="90" customFormat="1" ht="15">
      <c r="A292" s="100"/>
      <c r="B292" s="100"/>
      <c r="C292" s="102"/>
      <c r="D292" s="103"/>
      <c r="E292" s="102"/>
      <c r="F292" s="103"/>
      <c r="G292" s="103"/>
    </row>
    <row r="293" spans="1:7" s="90" customFormat="1" ht="15">
      <c r="A293" s="100"/>
      <c r="B293" s="100"/>
      <c r="C293" s="102"/>
      <c r="D293" s="103"/>
      <c r="E293" s="102"/>
      <c r="F293" s="103"/>
      <c r="G293" s="103"/>
    </row>
    <row r="294" spans="1:7" s="90" customFormat="1" ht="15">
      <c r="A294" s="100"/>
      <c r="B294" s="100"/>
      <c r="C294" s="102"/>
      <c r="D294" s="103"/>
      <c r="E294" s="102"/>
      <c r="F294" s="103"/>
      <c r="G294" s="103"/>
    </row>
    <row r="295" spans="1:7" s="90" customFormat="1" ht="15">
      <c r="A295" s="100"/>
      <c r="B295" s="100"/>
      <c r="C295" s="102"/>
      <c r="D295" s="103"/>
      <c r="E295" s="102"/>
      <c r="F295" s="103"/>
      <c r="G295" s="103"/>
    </row>
    <row r="296" spans="1:7" s="90" customFormat="1" ht="15">
      <c r="A296" s="100"/>
      <c r="B296" s="100"/>
      <c r="C296" s="102"/>
      <c r="D296" s="103"/>
      <c r="E296" s="102"/>
      <c r="F296" s="103"/>
      <c r="G296" s="103"/>
    </row>
    <row r="297" spans="1:7" s="90" customFormat="1" ht="15">
      <c r="A297" s="100"/>
      <c r="B297" s="100"/>
      <c r="C297" s="102"/>
      <c r="D297" s="103"/>
      <c r="E297" s="102"/>
      <c r="F297" s="103"/>
      <c r="G297" s="103"/>
    </row>
    <row r="298" spans="1:7" s="90" customFormat="1" ht="15">
      <c r="A298" s="100"/>
      <c r="B298" s="100"/>
      <c r="C298" s="102"/>
      <c r="D298" s="103"/>
      <c r="E298" s="102"/>
      <c r="F298" s="103"/>
      <c r="G298" s="103"/>
    </row>
    <row r="299" spans="1:7" s="90" customFormat="1" ht="15">
      <c r="A299" s="100"/>
      <c r="B299" s="100"/>
      <c r="C299" s="102"/>
      <c r="D299" s="103"/>
      <c r="E299" s="102"/>
      <c r="F299" s="103"/>
      <c r="G299" s="103"/>
    </row>
    <row r="300" spans="1:7" s="90" customFormat="1" ht="15">
      <c r="A300" s="100"/>
      <c r="B300" s="100"/>
      <c r="C300" s="102"/>
      <c r="D300" s="103"/>
      <c r="E300" s="102"/>
      <c r="F300" s="103"/>
      <c r="G300" s="103"/>
    </row>
    <row r="301" spans="1:7" s="90" customFormat="1" ht="15">
      <c r="A301" s="100"/>
      <c r="B301" s="100"/>
      <c r="C301" s="102"/>
      <c r="D301" s="103"/>
      <c r="E301" s="102"/>
      <c r="F301" s="103"/>
      <c r="G301" s="103"/>
    </row>
    <row r="302" spans="1:7" s="90" customFormat="1" ht="15">
      <c r="A302" s="100"/>
      <c r="B302" s="100"/>
      <c r="C302" s="102"/>
      <c r="D302" s="103"/>
      <c r="E302" s="102"/>
      <c r="F302" s="103"/>
      <c r="G302" s="103"/>
    </row>
    <row r="303" spans="1:7" s="90" customFormat="1" ht="15">
      <c r="A303" s="100"/>
      <c r="B303" s="100"/>
      <c r="C303" s="102"/>
      <c r="D303" s="103"/>
      <c r="E303" s="102"/>
      <c r="F303" s="103"/>
      <c r="G303" s="103"/>
    </row>
    <row r="304" spans="1:7" s="90" customFormat="1" ht="15">
      <c r="A304" s="100"/>
      <c r="B304" s="100"/>
      <c r="C304" s="102"/>
      <c r="D304" s="103"/>
      <c r="E304" s="102"/>
      <c r="F304" s="103"/>
      <c r="G304" s="103"/>
    </row>
    <row r="305" spans="1:7" s="90" customFormat="1" ht="15">
      <c r="A305" s="100"/>
      <c r="B305" s="100"/>
      <c r="C305" s="102"/>
      <c r="D305" s="103"/>
      <c r="E305" s="102"/>
      <c r="F305" s="103"/>
      <c r="G305" s="103"/>
    </row>
    <row r="306" spans="1:7" s="90" customFormat="1" ht="15">
      <c r="A306" s="100"/>
      <c r="B306" s="100"/>
      <c r="C306" s="102"/>
      <c r="D306" s="103"/>
      <c r="E306" s="102"/>
      <c r="F306" s="103"/>
      <c r="G306" s="103"/>
    </row>
    <row r="307" spans="1:7" s="90" customFormat="1" ht="15">
      <c r="A307" s="100"/>
      <c r="B307" s="100"/>
      <c r="C307" s="102"/>
      <c r="D307" s="103"/>
      <c r="E307" s="102"/>
      <c r="F307" s="103"/>
      <c r="G307" s="103"/>
    </row>
    <row r="308" spans="1:7" s="90" customFormat="1" ht="15">
      <c r="A308" s="100"/>
      <c r="B308" s="100"/>
      <c r="C308" s="102"/>
      <c r="D308" s="103"/>
      <c r="E308" s="102"/>
      <c r="F308" s="103"/>
      <c r="G308" s="103"/>
    </row>
    <row r="309" spans="1:7" s="90" customFormat="1" ht="15">
      <c r="A309" s="100"/>
      <c r="B309" s="100"/>
      <c r="C309" s="102"/>
      <c r="D309" s="103"/>
      <c r="E309" s="102"/>
      <c r="F309" s="103"/>
      <c r="G309" s="103"/>
    </row>
    <row r="310" spans="1:7" s="90" customFormat="1" ht="15">
      <c r="A310" s="100"/>
      <c r="B310" s="100"/>
      <c r="C310" s="102"/>
      <c r="D310" s="103"/>
      <c r="E310" s="102"/>
      <c r="F310" s="103"/>
      <c r="G310" s="103"/>
    </row>
    <row r="311" spans="1:7" s="90" customFormat="1" ht="15">
      <c r="A311" s="100"/>
      <c r="B311" s="100"/>
      <c r="C311" s="102"/>
      <c r="D311" s="103"/>
      <c r="E311" s="102"/>
      <c r="F311" s="103"/>
      <c r="G311" s="103"/>
    </row>
    <row r="312" spans="1:7" s="90" customFormat="1" ht="15">
      <c r="A312" s="100"/>
      <c r="B312" s="100"/>
      <c r="C312" s="102"/>
      <c r="D312" s="103"/>
      <c r="E312" s="102"/>
      <c r="F312" s="103"/>
      <c r="G312" s="103"/>
    </row>
    <row r="313" spans="1:7" s="90" customFormat="1" ht="15">
      <c r="A313" s="100"/>
      <c r="B313" s="100"/>
      <c r="C313" s="102"/>
      <c r="D313" s="103"/>
      <c r="E313" s="102"/>
      <c r="F313" s="103"/>
      <c r="G313" s="103"/>
    </row>
    <row r="314" spans="1:7" s="90" customFormat="1" ht="15">
      <c r="A314" s="100"/>
      <c r="B314" s="100"/>
      <c r="C314" s="102"/>
      <c r="D314" s="103"/>
      <c r="E314" s="102"/>
      <c r="F314" s="103"/>
      <c r="G314" s="103"/>
    </row>
    <row r="315" spans="1:7" s="90" customFormat="1" ht="15">
      <c r="A315" s="100"/>
      <c r="B315" s="100"/>
      <c r="C315" s="102"/>
      <c r="D315" s="103"/>
      <c r="E315" s="102"/>
      <c r="F315" s="103"/>
      <c r="G315" s="103"/>
    </row>
    <row r="316" spans="1:7" s="90" customFormat="1" ht="15">
      <c r="A316" s="100"/>
      <c r="B316" s="100"/>
      <c r="C316" s="102"/>
      <c r="D316" s="103"/>
      <c r="E316" s="102"/>
      <c r="F316" s="103"/>
      <c r="G316" s="103"/>
    </row>
    <row r="317" spans="1:7" s="90" customFormat="1" ht="15">
      <c r="A317" s="100"/>
      <c r="B317" s="100"/>
      <c r="C317" s="102"/>
      <c r="D317" s="103"/>
      <c r="E317" s="102"/>
      <c r="F317" s="103"/>
      <c r="G317" s="103"/>
    </row>
    <row r="318" spans="1:7" s="90" customFormat="1" ht="15">
      <c r="A318" s="100"/>
      <c r="B318" s="100"/>
      <c r="C318" s="102"/>
      <c r="D318" s="103"/>
      <c r="E318" s="102"/>
      <c r="F318" s="103"/>
      <c r="G318" s="103"/>
    </row>
    <row r="319" spans="1:7" s="90" customFormat="1" ht="15">
      <c r="A319" s="100"/>
      <c r="B319" s="100"/>
      <c r="C319" s="102"/>
      <c r="D319" s="103"/>
      <c r="E319" s="102"/>
      <c r="F319" s="103"/>
      <c r="G319" s="103"/>
    </row>
    <row r="320" spans="1:7" s="90" customFormat="1" ht="15">
      <c r="A320" s="100"/>
      <c r="B320" s="100"/>
      <c r="C320" s="102"/>
      <c r="D320" s="103"/>
      <c r="E320" s="102"/>
      <c r="F320" s="103"/>
      <c r="G320" s="103"/>
    </row>
    <row r="321" spans="1:7" s="90" customFormat="1" ht="15">
      <c r="A321" s="100"/>
      <c r="B321" s="100"/>
      <c r="C321" s="102"/>
      <c r="D321" s="103"/>
      <c r="E321" s="102"/>
      <c r="F321" s="103"/>
      <c r="G321" s="103"/>
    </row>
    <row r="322" spans="1:7" s="90" customFormat="1" ht="15">
      <c r="A322" s="100"/>
      <c r="B322" s="100"/>
      <c r="C322" s="102"/>
      <c r="D322" s="103"/>
      <c r="E322" s="102"/>
      <c r="F322" s="103"/>
      <c r="G322" s="103"/>
    </row>
    <row r="323" spans="1:7" s="90" customFormat="1" ht="15">
      <c r="A323" s="100"/>
      <c r="B323" s="100"/>
      <c r="C323" s="102"/>
      <c r="D323" s="103"/>
      <c r="E323" s="102"/>
      <c r="F323" s="103"/>
      <c r="G323" s="103"/>
    </row>
    <row r="324" spans="1:7" s="90" customFormat="1" ht="15">
      <c r="A324" s="100"/>
      <c r="B324" s="100"/>
      <c r="C324" s="102"/>
      <c r="D324" s="103"/>
      <c r="E324" s="102"/>
      <c r="F324" s="103"/>
      <c r="G324" s="103"/>
    </row>
    <row r="325" spans="1:7" s="90" customFormat="1" ht="15">
      <c r="A325" s="100"/>
      <c r="B325" s="100"/>
      <c r="C325" s="102"/>
      <c r="D325" s="103"/>
      <c r="E325" s="102"/>
      <c r="F325" s="103"/>
      <c r="G325" s="103"/>
    </row>
    <row r="326" spans="1:7" s="90" customFormat="1" ht="15">
      <c r="A326" s="100"/>
      <c r="B326" s="100"/>
      <c r="C326" s="102"/>
      <c r="D326" s="103"/>
      <c r="E326" s="102"/>
      <c r="F326" s="103"/>
      <c r="G326" s="103"/>
    </row>
    <row r="327" spans="1:7" s="90" customFormat="1" ht="15">
      <c r="A327" s="100"/>
      <c r="B327" s="100"/>
      <c r="C327" s="102"/>
      <c r="D327" s="103"/>
      <c r="E327" s="102"/>
      <c r="F327" s="103"/>
      <c r="G327" s="103"/>
    </row>
    <row r="328" spans="1:7" s="90" customFormat="1" ht="15">
      <c r="A328" s="100"/>
      <c r="B328" s="100"/>
      <c r="C328" s="102"/>
      <c r="D328" s="103"/>
      <c r="E328" s="102"/>
      <c r="F328" s="103"/>
      <c r="G328" s="103"/>
    </row>
    <row r="329" spans="1:7" s="90" customFormat="1" ht="15">
      <c r="A329" s="100"/>
      <c r="B329" s="100"/>
      <c r="C329" s="102"/>
      <c r="D329" s="103"/>
      <c r="E329" s="102"/>
      <c r="F329" s="103"/>
      <c r="G329" s="103"/>
    </row>
    <row r="330" spans="1:7" s="90" customFormat="1" ht="15">
      <c r="A330" s="100"/>
      <c r="B330" s="100"/>
      <c r="C330" s="102"/>
      <c r="D330" s="103"/>
      <c r="E330" s="102"/>
      <c r="F330" s="103"/>
      <c r="G330" s="103"/>
    </row>
    <row r="331" spans="1:7" s="90" customFormat="1" ht="15">
      <c r="A331" s="100"/>
      <c r="B331" s="100"/>
      <c r="C331" s="102"/>
      <c r="D331" s="103"/>
      <c r="E331" s="102"/>
      <c r="F331" s="103"/>
      <c r="G331" s="103"/>
    </row>
    <row r="332" spans="1:7" s="90" customFormat="1" ht="15">
      <c r="A332" s="100"/>
      <c r="B332" s="100"/>
      <c r="C332" s="102"/>
      <c r="D332" s="103"/>
      <c r="E332" s="102"/>
      <c r="F332" s="103"/>
      <c r="G332" s="103"/>
    </row>
    <row r="333" spans="1:7" s="90" customFormat="1" ht="15">
      <c r="A333" s="100"/>
      <c r="B333" s="100"/>
      <c r="C333" s="102"/>
      <c r="D333" s="103"/>
      <c r="E333" s="102"/>
      <c r="F333" s="103"/>
      <c r="G333" s="103"/>
    </row>
    <row r="334" spans="1:7" s="90" customFormat="1" ht="15">
      <c r="A334" s="100"/>
      <c r="B334" s="100"/>
      <c r="C334" s="102"/>
      <c r="D334" s="103"/>
      <c r="E334" s="102"/>
      <c r="F334" s="103"/>
      <c r="G334" s="103"/>
    </row>
    <row r="335" spans="1:7" s="90" customFormat="1" ht="15">
      <c r="A335" s="100"/>
      <c r="B335" s="100"/>
      <c r="C335" s="102"/>
      <c r="D335" s="103"/>
      <c r="E335" s="102"/>
      <c r="F335" s="103"/>
      <c r="G335" s="103"/>
    </row>
    <row r="336" spans="1:7" s="90" customFormat="1" ht="15">
      <c r="A336" s="100"/>
      <c r="B336" s="100"/>
      <c r="C336" s="102"/>
      <c r="D336" s="103"/>
      <c r="E336" s="102"/>
      <c r="F336" s="103"/>
      <c r="G336" s="103"/>
    </row>
    <row r="337" spans="1:7" s="90" customFormat="1" ht="15">
      <c r="A337" s="100"/>
      <c r="B337" s="100"/>
      <c r="C337" s="102"/>
      <c r="D337" s="103"/>
      <c r="E337" s="102"/>
      <c r="F337" s="103"/>
      <c r="G337" s="103"/>
    </row>
    <row r="338" spans="1:7" s="90" customFormat="1" ht="15">
      <c r="A338" s="100"/>
      <c r="B338" s="100"/>
      <c r="C338" s="102"/>
      <c r="D338" s="103"/>
      <c r="E338" s="102"/>
      <c r="F338" s="103"/>
      <c r="G338" s="103"/>
    </row>
    <row r="339" spans="1:7" s="90" customFormat="1" ht="15">
      <c r="A339" s="100"/>
      <c r="B339" s="100"/>
      <c r="C339" s="102"/>
      <c r="D339" s="103"/>
      <c r="E339" s="102"/>
      <c r="F339" s="103"/>
      <c r="G339" s="103"/>
    </row>
    <row r="340" spans="1:7" s="90" customFormat="1" ht="15">
      <c r="A340" s="100"/>
      <c r="B340" s="100"/>
      <c r="C340" s="102"/>
      <c r="D340" s="103"/>
      <c r="E340" s="102"/>
      <c r="F340" s="103"/>
      <c r="G340" s="103"/>
    </row>
    <row r="341" spans="1:7" s="90" customFormat="1" ht="15">
      <c r="A341" s="100"/>
      <c r="B341" s="100"/>
      <c r="C341" s="102"/>
      <c r="D341" s="103"/>
      <c r="E341" s="102"/>
      <c r="F341" s="103"/>
      <c r="G341" s="103"/>
    </row>
    <row r="342" spans="1:7" s="90" customFormat="1" ht="15">
      <c r="A342" s="100"/>
      <c r="B342" s="100"/>
      <c r="C342" s="102"/>
      <c r="D342" s="103"/>
      <c r="E342" s="102"/>
      <c r="F342" s="103"/>
      <c r="G342" s="103"/>
    </row>
    <row r="343" spans="1:7" s="90" customFormat="1" ht="15">
      <c r="A343" s="100"/>
      <c r="B343" s="100"/>
      <c r="C343" s="102"/>
      <c r="D343" s="103"/>
      <c r="E343" s="102"/>
      <c r="F343" s="103"/>
      <c r="G343" s="103"/>
    </row>
    <row r="344" spans="1:7" s="90" customFormat="1" ht="15">
      <c r="A344" s="100"/>
      <c r="B344" s="100"/>
      <c r="C344" s="102"/>
      <c r="D344" s="103"/>
      <c r="E344" s="102"/>
      <c r="F344" s="103"/>
      <c r="G344" s="103"/>
    </row>
    <row r="345" spans="1:7" s="90" customFormat="1" ht="15">
      <c r="A345" s="100"/>
      <c r="B345" s="100"/>
      <c r="C345" s="102"/>
      <c r="D345" s="103"/>
      <c r="E345" s="102"/>
      <c r="F345" s="103"/>
      <c r="G345" s="103"/>
    </row>
    <row r="346" spans="1:7" s="90" customFormat="1" ht="15">
      <c r="A346" s="100"/>
      <c r="B346" s="100"/>
      <c r="C346" s="102"/>
      <c r="D346" s="103"/>
      <c r="E346" s="102"/>
      <c r="F346" s="103"/>
      <c r="G346" s="103"/>
    </row>
    <row r="347" spans="1:7" s="90" customFormat="1" ht="15">
      <c r="A347" s="100"/>
      <c r="B347" s="100"/>
      <c r="C347" s="102"/>
      <c r="D347" s="103"/>
      <c r="E347" s="102"/>
      <c r="F347" s="103"/>
      <c r="G347" s="103"/>
    </row>
    <row r="348" spans="1:7" s="90" customFormat="1" ht="15">
      <c r="A348" s="100"/>
      <c r="B348" s="100"/>
      <c r="C348" s="102"/>
      <c r="D348" s="103"/>
      <c r="E348" s="102"/>
      <c r="F348" s="103"/>
      <c r="G348" s="103"/>
    </row>
    <row r="349" spans="1:7" s="90" customFormat="1" ht="15">
      <c r="A349" s="100"/>
      <c r="B349" s="100"/>
      <c r="C349" s="102"/>
      <c r="D349" s="103"/>
      <c r="E349" s="102"/>
      <c r="F349" s="103"/>
      <c r="G349" s="103"/>
    </row>
    <row r="350" spans="1:7" s="90" customFormat="1" ht="15">
      <c r="A350" s="100"/>
      <c r="B350" s="100"/>
      <c r="C350" s="102"/>
      <c r="D350" s="103"/>
      <c r="E350" s="102"/>
      <c r="F350" s="103"/>
      <c r="G350" s="103"/>
    </row>
    <row r="351" spans="1:7" s="90" customFormat="1" ht="15">
      <c r="A351" s="100"/>
      <c r="B351" s="100"/>
      <c r="C351" s="102"/>
      <c r="D351" s="103"/>
      <c r="E351" s="102"/>
      <c r="F351" s="103"/>
      <c r="G351" s="103"/>
    </row>
    <row r="352" spans="1:7" s="90" customFormat="1" ht="15">
      <c r="A352" s="100"/>
      <c r="B352" s="100"/>
      <c r="C352" s="102"/>
      <c r="D352" s="103"/>
      <c r="E352" s="102"/>
      <c r="F352" s="103"/>
      <c r="G352" s="103"/>
    </row>
    <row r="353" spans="1:7" s="90" customFormat="1" ht="15">
      <c r="A353" s="100"/>
      <c r="B353" s="100"/>
      <c r="C353" s="102"/>
      <c r="D353" s="103"/>
      <c r="E353" s="102"/>
      <c r="F353" s="103"/>
      <c r="G353" s="103"/>
    </row>
    <row r="354" spans="1:7" s="90" customFormat="1" ht="15">
      <c r="A354" s="100"/>
      <c r="B354" s="100"/>
      <c r="C354" s="102"/>
      <c r="D354" s="103"/>
      <c r="E354" s="102"/>
      <c r="F354" s="103"/>
      <c r="G354" s="103"/>
    </row>
    <row r="355" spans="1:7" s="90" customFormat="1" ht="15">
      <c r="A355" s="100"/>
      <c r="B355" s="100"/>
      <c r="C355" s="102"/>
      <c r="D355" s="103"/>
      <c r="E355" s="102"/>
      <c r="F355" s="103"/>
      <c r="G355" s="103"/>
    </row>
    <row r="356" spans="1:7" s="90" customFormat="1" ht="15">
      <c r="A356" s="100"/>
      <c r="B356" s="100"/>
      <c r="C356" s="102"/>
      <c r="D356" s="103"/>
      <c r="E356" s="102"/>
      <c r="F356" s="103"/>
      <c r="G356" s="103"/>
    </row>
    <row r="357" spans="1:7" s="90" customFormat="1" ht="15">
      <c r="A357" s="100"/>
      <c r="B357" s="100"/>
      <c r="C357" s="102"/>
      <c r="D357" s="103"/>
      <c r="E357" s="102"/>
      <c r="F357" s="103"/>
      <c r="G357" s="103"/>
    </row>
    <row r="358" spans="1:7" s="90" customFormat="1" ht="15">
      <c r="A358" s="100"/>
      <c r="B358" s="100"/>
      <c r="C358" s="102"/>
      <c r="D358" s="103"/>
      <c r="E358" s="102"/>
      <c r="F358" s="103"/>
      <c r="G358" s="103"/>
    </row>
    <row r="359" spans="1:7" s="90" customFormat="1" ht="15">
      <c r="A359" s="100"/>
      <c r="B359" s="100"/>
      <c r="C359" s="102"/>
      <c r="D359" s="103"/>
      <c r="E359" s="102"/>
      <c r="F359" s="103"/>
      <c r="G359" s="103"/>
    </row>
    <row r="360" spans="1:7" s="90" customFormat="1" ht="15">
      <c r="A360" s="100"/>
      <c r="B360" s="100"/>
      <c r="C360" s="102"/>
      <c r="D360" s="103"/>
      <c r="E360" s="102"/>
      <c r="F360" s="103"/>
      <c r="G360" s="103"/>
    </row>
    <row r="361" spans="1:7" s="90" customFormat="1" ht="15">
      <c r="A361" s="100"/>
      <c r="B361" s="100"/>
      <c r="C361" s="102"/>
      <c r="D361" s="103"/>
      <c r="E361" s="102"/>
      <c r="F361" s="103"/>
      <c r="G361" s="103"/>
    </row>
    <row r="362" spans="1:7" s="90" customFormat="1" ht="15">
      <c r="A362" s="100"/>
      <c r="B362" s="100"/>
      <c r="C362" s="102"/>
      <c r="D362" s="103"/>
      <c r="E362" s="102"/>
      <c r="F362" s="103"/>
      <c r="G362" s="103"/>
    </row>
    <row r="363" spans="1:7" s="90" customFormat="1" ht="15">
      <c r="A363" s="100"/>
      <c r="B363" s="100"/>
      <c r="C363" s="102"/>
      <c r="D363" s="103"/>
      <c r="E363" s="102"/>
      <c r="F363" s="103"/>
      <c r="G363" s="103"/>
    </row>
    <row r="364" spans="1:7" s="90" customFormat="1" ht="15">
      <c r="A364" s="100"/>
      <c r="B364" s="100"/>
      <c r="C364" s="102"/>
      <c r="D364" s="103"/>
      <c r="E364" s="102"/>
      <c r="F364" s="103"/>
      <c r="G364" s="103"/>
    </row>
    <row r="365" spans="1:7" s="90" customFormat="1" ht="15">
      <c r="A365" s="100"/>
      <c r="B365" s="100"/>
      <c r="C365" s="102"/>
      <c r="D365" s="103"/>
      <c r="E365" s="102"/>
      <c r="F365" s="103"/>
      <c r="G365" s="103"/>
    </row>
    <row r="366" spans="1:7" s="90" customFormat="1" ht="15">
      <c r="A366" s="100"/>
      <c r="B366" s="100"/>
      <c r="C366" s="102"/>
      <c r="D366" s="103"/>
      <c r="E366" s="102"/>
      <c r="F366" s="103"/>
      <c r="G366" s="103"/>
    </row>
    <row r="367" spans="1:7" s="90" customFormat="1" ht="15">
      <c r="A367" s="100"/>
      <c r="B367" s="100"/>
      <c r="C367" s="102"/>
      <c r="D367" s="103"/>
      <c r="E367" s="102"/>
      <c r="F367" s="103"/>
      <c r="G367" s="103"/>
    </row>
    <row r="368" spans="1:7" s="90" customFormat="1" ht="15">
      <c r="A368" s="100"/>
      <c r="B368" s="100"/>
      <c r="C368" s="102"/>
      <c r="D368" s="103"/>
      <c r="E368" s="102"/>
      <c r="F368" s="103"/>
      <c r="G368" s="103"/>
    </row>
    <row r="369" spans="1:7" s="90" customFormat="1" ht="15">
      <c r="A369" s="100"/>
      <c r="B369" s="100"/>
      <c r="C369" s="102"/>
      <c r="D369" s="103"/>
      <c r="E369" s="102"/>
      <c r="F369" s="103"/>
      <c r="G369" s="103"/>
    </row>
    <row r="370" spans="1:7" s="90" customFormat="1" ht="15">
      <c r="A370" s="100"/>
      <c r="B370" s="100"/>
      <c r="C370" s="102"/>
      <c r="D370" s="103"/>
      <c r="E370" s="102"/>
      <c r="F370" s="103"/>
      <c r="G370" s="103"/>
    </row>
    <row r="371" spans="1:7" s="90" customFormat="1" ht="15">
      <c r="A371" s="100"/>
      <c r="B371" s="100"/>
      <c r="C371" s="102"/>
      <c r="D371" s="103"/>
      <c r="E371" s="102"/>
      <c r="F371" s="103"/>
      <c r="G371" s="103"/>
    </row>
    <row r="372" spans="1:7" s="90" customFormat="1" ht="15">
      <c r="A372" s="100"/>
      <c r="B372" s="100"/>
      <c r="C372" s="102"/>
      <c r="D372" s="103"/>
      <c r="E372" s="102"/>
      <c r="F372" s="103"/>
      <c r="G372" s="103"/>
    </row>
    <row r="373" spans="1:7" s="90" customFormat="1" ht="15">
      <c r="A373" s="100"/>
      <c r="B373" s="100"/>
      <c r="C373" s="102"/>
      <c r="D373" s="103"/>
      <c r="E373" s="102"/>
      <c r="F373" s="103"/>
      <c r="G373" s="103"/>
    </row>
    <row r="374" spans="1:7" s="90" customFormat="1" ht="15">
      <c r="A374" s="100"/>
      <c r="B374" s="100"/>
      <c r="C374" s="102"/>
      <c r="D374" s="103"/>
      <c r="E374" s="102"/>
      <c r="F374" s="103"/>
      <c r="G374" s="103"/>
    </row>
    <row r="375" spans="1:7" s="90" customFormat="1" ht="15">
      <c r="A375" s="100"/>
      <c r="B375" s="100"/>
      <c r="C375" s="102"/>
      <c r="D375" s="103"/>
      <c r="E375" s="102"/>
      <c r="F375" s="103"/>
      <c r="G375" s="103"/>
    </row>
    <row r="376" spans="1:7" s="90" customFormat="1" ht="15">
      <c r="A376" s="100"/>
      <c r="B376" s="100"/>
      <c r="C376" s="102"/>
      <c r="D376" s="103"/>
      <c r="E376" s="102"/>
      <c r="F376" s="103"/>
      <c r="G376" s="103"/>
    </row>
    <row r="377" spans="1:7" s="90" customFormat="1" ht="15">
      <c r="A377" s="100"/>
      <c r="B377" s="100"/>
      <c r="C377" s="102"/>
      <c r="D377" s="103"/>
      <c r="E377" s="102"/>
      <c r="F377" s="103"/>
      <c r="G377" s="103"/>
    </row>
    <row r="378" spans="1:7" s="90" customFormat="1" ht="15">
      <c r="A378" s="100"/>
      <c r="B378" s="100"/>
      <c r="C378" s="102"/>
      <c r="D378" s="103"/>
      <c r="E378" s="102"/>
      <c r="F378" s="103"/>
      <c r="G378" s="103"/>
    </row>
    <row r="379" spans="1:7" s="90" customFormat="1" ht="15">
      <c r="A379" s="100"/>
      <c r="B379" s="100"/>
      <c r="C379" s="102"/>
      <c r="D379" s="103"/>
      <c r="E379" s="102"/>
      <c r="F379" s="103"/>
      <c r="G379" s="103"/>
    </row>
    <row r="380" spans="1:7" s="90" customFormat="1" ht="15">
      <c r="A380" s="100"/>
      <c r="B380" s="100"/>
      <c r="C380" s="102"/>
      <c r="D380" s="103"/>
      <c r="E380" s="102"/>
      <c r="F380" s="103"/>
      <c r="G380" s="103"/>
    </row>
    <row r="381" spans="1:7" s="90" customFormat="1" ht="15">
      <c r="A381" s="100"/>
      <c r="B381" s="100"/>
      <c r="C381" s="102"/>
      <c r="D381" s="103"/>
      <c r="E381" s="102"/>
      <c r="F381" s="103"/>
      <c r="G381" s="103"/>
    </row>
    <row r="382" spans="1:7" s="90" customFormat="1" ht="15">
      <c r="A382" s="100"/>
      <c r="B382" s="100"/>
      <c r="C382" s="102"/>
      <c r="D382" s="103"/>
      <c r="E382" s="102"/>
      <c r="F382" s="103"/>
      <c r="G382" s="103"/>
    </row>
    <row r="383" spans="1:7" s="90" customFormat="1" ht="15">
      <c r="A383" s="100"/>
      <c r="B383" s="100"/>
      <c r="C383" s="102"/>
      <c r="D383" s="103"/>
      <c r="E383" s="102"/>
      <c r="F383" s="103"/>
      <c r="G383" s="103"/>
    </row>
    <row r="384" spans="1:7" s="90" customFormat="1" ht="15">
      <c r="A384" s="100"/>
      <c r="B384" s="100"/>
      <c r="C384" s="102"/>
      <c r="D384" s="103"/>
      <c r="E384" s="102"/>
      <c r="F384" s="103"/>
      <c r="G384" s="103"/>
    </row>
    <row r="385" spans="1:7" s="90" customFormat="1" ht="15">
      <c r="A385" s="100"/>
      <c r="B385" s="100"/>
      <c r="C385" s="102"/>
      <c r="D385" s="103"/>
      <c r="E385" s="102"/>
      <c r="F385" s="103"/>
      <c r="G385" s="103"/>
    </row>
    <row r="386" spans="1:7" s="90" customFormat="1" ht="15">
      <c r="A386" s="100"/>
      <c r="B386" s="100"/>
      <c r="C386" s="102"/>
      <c r="D386" s="103"/>
      <c r="E386" s="102"/>
      <c r="F386" s="103"/>
      <c r="G386" s="103"/>
    </row>
    <row r="387" spans="1:7" s="90" customFormat="1" ht="15">
      <c r="A387" s="100"/>
      <c r="B387" s="100"/>
      <c r="C387" s="102"/>
      <c r="D387" s="103"/>
      <c r="E387" s="102"/>
      <c r="F387" s="103"/>
      <c r="G387" s="103"/>
    </row>
    <row r="388" spans="1:7" s="90" customFormat="1" ht="15">
      <c r="A388" s="100"/>
      <c r="B388" s="100"/>
      <c r="C388" s="102"/>
      <c r="D388" s="103"/>
      <c r="E388" s="102"/>
      <c r="F388" s="103"/>
      <c r="G388" s="103"/>
    </row>
    <row r="389" spans="1:7" s="90" customFormat="1" ht="15">
      <c r="A389" s="100"/>
      <c r="B389" s="100"/>
      <c r="C389" s="102"/>
      <c r="D389" s="103"/>
      <c r="E389" s="102"/>
      <c r="F389" s="103"/>
      <c r="G389" s="103"/>
    </row>
    <row r="390" spans="1:7" s="90" customFormat="1" ht="15">
      <c r="A390" s="100"/>
      <c r="B390" s="100"/>
      <c r="C390" s="102"/>
      <c r="D390" s="103"/>
      <c r="E390" s="102"/>
      <c r="F390" s="103"/>
      <c r="G390" s="103"/>
    </row>
    <row r="391" spans="1:7" s="90" customFormat="1" ht="15">
      <c r="A391" s="100"/>
      <c r="B391" s="100"/>
      <c r="C391" s="102"/>
      <c r="D391" s="103"/>
      <c r="E391" s="102"/>
      <c r="F391" s="103"/>
      <c r="G391" s="103"/>
    </row>
    <row r="392" spans="1:7" s="90" customFormat="1" ht="15">
      <c r="A392" s="100"/>
      <c r="B392" s="100"/>
      <c r="C392" s="102"/>
      <c r="D392" s="103"/>
      <c r="E392" s="102"/>
      <c r="F392" s="103"/>
      <c r="G392" s="103"/>
    </row>
    <row r="393" spans="1:7" s="90" customFormat="1" ht="15">
      <c r="A393" s="100"/>
      <c r="B393" s="100"/>
      <c r="C393" s="102"/>
      <c r="D393" s="103"/>
      <c r="E393" s="102"/>
      <c r="F393" s="103"/>
      <c r="G393" s="103"/>
    </row>
    <row r="394" spans="1:7" s="90" customFormat="1" ht="15">
      <c r="A394" s="100"/>
      <c r="B394" s="100"/>
      <c r="C394" s="102"/>
      <c r="D394" s="103"/>
      <c r="E394" s="102"/>
      <c r="F394" s="103"/>
      <c r="G394" s="103"/>
    </row>
    <row r="395" spans="1:7" s="90" customFormat="1" ht="15">
      <c r="A395" s="100"/>
      <c r="B395" s="100"/>
      <c r="C395" s="102"/>
      <c r="D395" s="103"/>
      <c r="E395" s="102"/>
      <c r="F395" s="103"/>
      <c r="G395" s="103"/>
    </row>
    <row r="396" spans="1:7" s="90" customFormat="1" ht="15">
      <c r="A396" s="100"/>
      <c r="B396" s="100"/>
      <c r="C396" s="102"/>
      <c r="D396" s="103"/>
      <c r="E396" s="102"/>
      <c r="F396" s="103"/>
      <c r="G396" s="103"/>
    </row>
    <row r="397" spans="1:7" s="90" customFormat="1" ht="15">
      <c r="A397" s="100"/>
      <c r="B397" s="100"/>
      <c r="C397" s="102"/>
      <c r="D397" s="103"/>
      <c r="E397" s="102"/>
      <c r="F397" s="103"/>
      <c r="G397" s="103"/>
    </row>
    <row r="398" spans="1:7" s="90" customFormat="1" ht="15">
      <c r="A398" s="100"/>
      <c r="B398" s="100"/>
      <c r="C398" s="102"/>
      <c r="D398" s="103"/>
      <c r="E398" s="102"/>
      <c r="F398" s="103"/>
      <c r="G398" s="103"/>
    </row>
    <row r="399" spans="1:7" s="90" customFormat="1" ht="15">
      <c r="A399" s="100"/>
      <c r="B399" s="100"/>
      <c r="C399" s="102"/>
      <c r="D399" s="103"/>
      <c r="E399" s="102"/>
      <c r="F399" s="103"/>
      <c r="G399" s="103"/>
    </row>
    <row r="400" spans="1:7" s="90" customFormat="1" ht="15">
      <c r="A400" s="100"/>
      <c r="B400" s="100"/>
      <c r="C400" s="102"/>
      <c r="D400" s="103"/>
      <c r="E400" s="102"/>
      <c r="F400" s="103"/>
      <c r="G400" s="103"/>
    </row>
    <row r="401" spans="1:7" s="90" customFormat="1" ht="15">
      <c r="A401" s="100"/>
      <c r="B401" s="100"/>
      <c r="C401" s="102"/>
      <c r="D401" s="103"/>
      <c r="E401" s="102"/>
      <c r="F401" s="103"/>
      <c r="G401" s="103"/>
    </row>
    <row r="402" spans="1:7" s="90" customFormat="1" ht="15">
      <c r="A402" s="100"/>
      <c r="B402" s="100"/>
      <c r="C402" s="102"/>
      <c r="D402" s="103"/>
      <c r="E402" s="102"/>
      <c r="F402" s="103"/>
      <c r="G402" s="103"/>
    </row>
    <row r="403" spans="1:7" s="90" customFormat="1" ht="15">
      <c r="A403" s="100"/>
      <c r="B403" s="100"/>
      <c r="C403" s="102"/>
      <c r="D403" s="103"/>
      <c r="E403" s="102"/>
      <c r="F403" s="103"/>
      <c r="G403" s="103"/>
    </row>
    <row r="404" spans="1:7" s="90" customFormat="1" ht="15">
      <c r="A404" s="100"/>
      <c r="B404" s="100"/>
      <c r="C404" s="102"/>
      <c r="D404" s="103"/>
      <c r="E404" s="102"/>
      <c r="F404" s="103"/>
      <c r="G404" s="103"/>
    </row>
    <row r="405" spans="1:7" s="90" customFormat="1" ht="15">
      <c r="A405" s="100"/>
      <c r="B405" s="100"/>
      <c r="C405" s="102"/>
      <c r="D405" s="103"/>
      <c r="E405" s="102"/>
      <c r="F405" s="103"/>
      <c r="G405" s="103"/>
    </row>
    <row r="406" spans="1:7" s="90" customFormat="1" ht="15">
      <c r="A406" s="100"/>
      <c r="B406" s="100"/>
      <c r="C406" s="102"/>
      <c r="D406" s="103"/>
      <c r="E406" s="102"/>
      <c r="F406" s="103"/>
      <c r="G406" s="103"/>
    </row>
    <row r="407" spans="1:7" s="90" customFormat="1" ht="15">
      <c r="A407" s="100"/>
      <c r="B407" s="100"/>
      <c r="C407" s="102"/>
      <c r="D407" s="103"/>
      <c r="E407" s="102"/>
      <c r="F407" s="103"/>
      <c r="G407" s="103"/>
    </row>
    <row r="408" spans="1:7" s="90" customFormat="1" ht="15">
      <c r="A408" s="100"/>
      <c r="B408" s="100"/>
      <c r="C408" s="102"/>
      <c r="D408" s="103"/>
      <c r="E408" s="102"/>
      <c r="F408" s="103"/>
      <c r="G408" s="103"/>
    </row>
    <row r="409" spans="1:7" s="90" customFormat="1" ht="15">
      <c r="A409" s="100"/>
      <c r="B409" s="100"/>
      <c r="C409" s="102"/>
      <c r="D409" s="103"/>
      <c r="E409" s="102"/>
      <c r="F409" s="103"/>
      <c r="G409" s="103"/>
    </row>
    <row r="410" spans="1:7" s="90" customFormat="1" ht="15">
      <c r="A410" s="100"/>
      <c r="B410" s="100"/>
      <c r="C410" s="102"/>
      <c r="D410" s="103"/>
      <c r="E410" s="102"/>
      <c r="F410" s="103"/>
      <c r="G410" s="103"/>
    </row>
    <row r="411" spans="1:7" s="90" customFormat="1" ht="15">
      <c r="A411" s="100"/>
      <c r="B411" s="100"/>
      <c r="C411" s="102"/>
      <c r="D411" s="103"/>
      <c r="E411" s="102"/>
      <c r="F411" s="103"/>
      <c r="G411" s="103"/>
    </row>
    <row r="412" spans="1:7" s="90" customFormat="1" ht="15">
      <c r="A412" s="100"/>
      <c r="B412" s="100"/>
      <c r="C412" s="102"/>
      <c r="D412" s="103"/>
      <c r="E412" s="102"/>
      <c r="F412" s="103"/>
      <c r="G412" s="103"/>
    </row>
    <row r="413" spans="1:7" s="90" customFormat="1" ht="15">
      <c r="A413" s="100"/>
      <c r="B413" s="100"/>
      <c r="C413" s="102"/>
      <c r="D413" s="103"/>
      <c r="E413" s="102"/>
      <c r="F413" s="103"/>
      <c r="G413" s="103"/>
    </row>
    <row r="414" spans="1:7" s="90" customFormat="1" ht="15">
      <c r="A414" s="100"/>
      <c r="B414" s="100"/>
      <c r="C414" s="102"/>
      <c r="D414" s="103"/>
      <c r="E414" s="102"/>
      <c r="F414" s="103"/>
      <c r="G414" s="103"/>
    </row>
    <row r="415" spans="1:7" s="90" customFormat="1" ht="15">
      <c r="A415" s="100"/>
      <c r="B415" s="100"/>
      <c r="C415" s="102"/>
      <c r="D415" s="103"/>
      <c r="E415" s="102"/>
      <c r="F415" s="103"/>
      <c r="G415" s="103"/>
    </row>
    <row r="416" spans="1:7" s="90" customFormat="1" ht="15">
      <c r="A416" s="100"/>
      <c r="B416" s="100"/>
      <c r="C416" s="102"/>
      <c r="D416" s="103"/>
      <c r="E416" s="102"/>
      <c r="F416" s="103"/>
      <c r="G416" s="103"/>
    </row>
    <row r="417" spans="1:7" s="90" customFormat="1" ht="15">
      <c r="A417" s="100"/>
      <c r="B417" s="100"/>
      <c r="C417" s="102"/>
      <c r="D417" s="103"/>
      <c r="E417" s="102"/>
      <c r="F417" s="103"/>
      <c r="G417" s="103"/>
    </row>
    <row r="418" spans="1:7" s="90" customFormat="1" ht="15">
      <c r="A418" s="100"/>
      <c r="B418" s="100"/>
      <c r="C418" s="102"/>
      <c r="D418" s="103"/>
      <c r="E418" s="102"/>
      <c r="F418" s="103"/>
      <c r="G418" s="103"/>
    </row>
    <row r="419" spans="1:7" s="90" customFormat="1" ht="15">
      <c r="A419" s="100"/>
      <c r="B419" s="100"/>
      <c r="C419" s="102"/>
      <c r="D419" s="103"/>
      <c r="E419" s="102"/>
      <c r="F419" s="103"/>
      <c r="G419" s="103"/>
    </row>
    <row r="420" spans="1:7" s="90" customFormat="1" ht="15">
      <c r="A420" s="100"/>
      <c r="B420" s="100"/>
      <c r="C420" s="102"/>
      <c r="D420" s="103"/>
      <c r="E420" s="102"/>
      <c r="F420" s="103"/>
      <c r="G420" s="103"/>
    </row>
    <row r="421" spans="1:7" s="90" customFormat="1" ht="15">
      <c r="A421" s="100"/>
      <c r="B421" s="100"/>
      <c r="C421" s="102"/>
      <c r="D421" s="103"/>
      <c r="E421" s="102"/>
      <c r="F421" s="103"/>
      <c r="G421" s="103"/>
    </row>
    <row r="422" spans="1:7" s="90" customFormat="1" ht="15">
      <c r="A422" s="100"/>
      <c r="B422" s="100"/>
      <c r="C422" s="102"/>
      <c r="D422" s="103"/>
      <c r="E422" s="102"/>
      <c r="F422" s="103"/>
      <c r="G422" s="103"/>
    </row>
    <row r="423" spans="1:7" s="90" customFormat="1" ht="15">
      <c r="A423" s="100"/>
      <c r="B423" s="100"/>
      <c r="C423" s="102"/>
      <c r="D423" s="103"/>
      <c r="E423" s="102"/>
      <c r="F423" s="103"/>
      <c r="G423" s="103"/>
    </row>
    <row r="424" spans="1:7" s="90" customFormat="1" ht="15">
      <c r="A424" s="100"/>
      <c r="B424" s="100"/>
      <c r="C424" s="102"/>
      <c r="D424" s="103"/>
      <c r="E424" s="102"/>
      <c r="F424" s="103"/>
      <c r="G424" s="103"/>
    </row>
    <row r="425" spans="1:7" s="90" customFormat="1" ht="15">
      <c r="A425" s="100"/>
      <c r="B425" s="100"/>
      <c r="C425" s="102"/>
      <c r="D425" s="103"/>
      <c r="E425" s="102"/>
      <c r="F425" s="103"/>
      <c r="G425" s="103"/>
    </row>
    <row r="426" spans="1:7" s="90" customFormat="1" ht="15">
      <c r="A426" s="100"/>
      <c r="B426" s="100"/>
      <c r="C426" s="102"/>
      <c r="D426" s="103"/>
      <c r="E426" s="102"/>
      <c r="F426" s="103"/>
      <c r="G426" s="103"/>
    </row>
    <row r="427" spans="1:7" s="90" customFormat="1" ht="15">
      <c r="A427" s="100"/>
      <c r="B427" s="100"/>
      <c r="C427" s="102"/>
      <c r="D427" s="103"/>
      <c r="E427" s="102"/>
      <c r="F427" s="103"/>
      <c r="G427" s="103"/>
    </row>
    <row r="428" spans="1:7" s="90" customFormat="1" ht="15">
      <c r="A428" s="100"/>
      <c r="B428" s="100"/>
      <c r="C428" s="102"/>
      <c r="D428" s="103"/>
      <c r="E428" s="102"/>
      <c r="F428" s="103"/>
      <c r="G428" s="103"/>
    </row>
    <row r="429" spans="1:7" s="90" customFormat="1" ht="15">
      <c r="A429" s="100"/>
      <c r="B429" s="100"/>
      <c r="C429" s="102"/>
      <c r="D429" s="103"/>
      <c r="E429" s="102"/>
      <c r="F429" s="103"/>
      <c r="G429" s="103"/>
    </row>
    <row r="430" spans="1:7" s="90" customFormat="1" ht="15">
      <c r="A430" s="100"/>
      <c r="B430" s="100"/>
      <c r="C430" s="102"/>
      <c r="D430" s="103"/>
      <c r="E430" s="102"/>
      <c r="F430" s="103"/>
      <c r="G430" s="103"/>
    </row>
    <row r="431" spans="1:7" s="90" customFormat="1" ht="15">
      <c r="A431" s="100"/>
      <c r="B431" s="100"/>
      <c r="C431" s="102"/>
      <c r="D431" s="103"/>
      <c r="E431" s="102"/>
      <c r="F431" s="103"/>
      <c r="G431" s="103"/>
    </row>
    <row r="432" spans="1:7" s="90" customFormat="1" ht="15">
      <c r="A432" s="100"/>
      <c r="B432" s="100"/>
      <c r="C432" s="102"/>
      <c r="D432" s="103"/>
      <c r="E432" s="102"/>
      <c r="F432" s="103"/>
      <c r="G432" s="103"/>
    </row>
    <row r="433" spans="1:7" s="90" customFormat="1" ht="15">
      <c r="A433" s="100"/>
      <c r="B433" s="100"/>
      <c r="C433" s="102"/>
      <c r="D433" s="103"/>
      <c r="E433" s="102"/>
      <c r="F433" s="103"/>
      <c r="G433" s="103"/>
    </row>
    <row r="434" spans="1:7" s="90" customFormat="1" ht="15">
      <c r="A434" s="100"/>
      <c r="B434" s="100"/>
      <c r="C434" s="102"/>
      <c r="D434" s="103"/>
      <c r="E434" s="102"/>
      <c r="F434" s="103"/>
      <c r="G434" s="103"/>
    </row>
    <row r="435" spans="1:7" s="90" customFormat="1" ht="15">
      <c r="A435" s="100"/>
      <c r="B435" s="100"/>
      <c r="C435" s="102"/>
      <c r="D435" s="103"/>
      <c r="E435" s="102"/>
      <c r="F435" s="103"/>
      <c r="G435" s="103"/>
    </row>
    <row r="436" spans="1:7" s="90" customFormat="1" ht="15">
      <c r="A436" s="100"/>
      <c r="B436" s="100"/>
      <c r="C436" s="102"/>
      <c r="D436" s="103"/>
      <c r="E436" s="102"/>
      <c r="F436" s="103"/>
      <c r="G436" s="103"/>
    </row>
    <row r="437" spans="1:7" s="90" customFormat="1" ht="15">
      <c r="A437" s="100"/>
      <c r="B437" s="100"/>
      <c r="C437" s="102"/>
      <c r="D437" s="103"/>
      <c r="E437" s="102"/>
      <c r="F437" s="103"/>
      <c r="G437" s="103"/>
    </row>
    <row r="438" spans="1:7" s="90" customFormat="1" ht="15">
      <c r="A438" s="100"/>
      <c r="B438" s="100"/>
      <c r="C438" s="102"/>
      <c r="D438" s="103"/>
      <c r="E438" s="102"/>
      <c r="F438" s="103"/>
      <c r="G438" s="103"/>
    </row>
    <row r="439" spans="1:7" s="90" customFormat="1" ht="15">
      <c r="A439" s="100"/>
      <c r="B439" s="100"/>
      <c r="C439" s="102"/>
      <c r="D439" s="103"/>
      <c r="E439" s="102"/>
      <c r="F439" s="103"/>
      <c r="G439" s="103"/>
    </row>
    <row r="440" spans="1:7" s="90" customFormat="1" ht="15">
      <c r="A440" s="100"/>
      <c r="B440" s="100"/>
      <c r="C440" s="102"/>
      <c r="D440" s="103"/>
      <c r="E440" s="102"/>
      <c r="F440" s="103"/>
      <c r="G440" s="103"/>
    </row>
    <row r="441" spans="1:7" s="90" customFormat="1" ht="15">
      <c r="A441" s="100"/>
      <c r="B441" s="100"/>
      <c r="C441" s="102"/>
      <c r="D441" s="103"/>
      <c r="E441" s="102"/>
      <c r="F441" s="103"/>
      <c r="G441" s="103"/>
    </row>
    <row r="442" spans="1:7" s="90" customFormat="1" ht="15">
      <c r="A442" s="100"/>
      <c r="B442" s="100"/>
      <c r="C442" s="102"/>
      <c r="D442" s="103"/>
      <c r="E442" s="102"/>
      <c r="F442" s="103"/>
      <c r="G442" s="103"/>
    </row>
    <row r="443" spans="1:7" s="90" customFormat="1" ht="15">
      <c r="A443" s="100"/>
      <c r="B443" s="100"/>
      <c r="C443" s="102"/>
      <c r="D443" s="103"/>
      <c r="E443" s="102"/>
      <c r="F443" s="103"/>
      <c r="G443" s="103"/>
    </row>
    <row r="444" spans="1:7" s="90" customFormat="1" ht="15">
      <c r="A444" s="100"/>
      <c r="B444" s="100"/>
      <c r="C444" s="102"/>
      <c r="D444" s="103"/>
      <c r="E444" s="102"/>
      <c r="F444" s="103"/>
      <c r="G444" s="103"/>
    </row>
    <row r="445" spans="1:7" s="90" customFormat="1" ht="15">
      <c r="A445" s="100"/>
      <c r="B445" s="100"/>
      <c r="C445" s="102"/>
      <c r="D445" s="103"/>
      <c r="E445" s="102"/>
      <c r="F445" s="103"/>
      <c r="G445" s="103"/>
    </row>
    <row r="446" spans="1:7" s="90" customFormat="1" ht="15">
      <c r="A446" s="100"/>
      <c r="B446" s="100"/>
      <c r="C446" s="102"/>
      <c r="D446" s="103"/>
      <c r="E446" s="102"/>
      <c r="F446" s="103"/>
      <c r="G446" s="103"/>
    </row>
    <row r="447" spans="1:7" s="90" customFormat="1" ht="15">
      <c r="A447" s="100"/>
      <c r="B447" s="100"/>
      <c r="C447" s="102"/>
      <c r="D447" s="103"/>
      <c r="E447" s="102"/>
      <c r="F447" s="103"/>
      <c r="G447" s="103"/>
    </row>
    <row r="448" spans="1:7" s="90" customFormat="1" ht="15">
      <c r="A448" s="100"/>
      <c r="B448" s="100"/>
      <c r="C448" s="102"/>
      <c r="D448" s="103"/>
      <c r="E448" s="102"/>
      <c r="F448" s="103"/>
      <c r="G448" s="103"/>
    </row>
    <row r="449" spans="1:7" s="90" customFormat="1" ht="15">
      <c r="A449" s="100"/>
      <c r="B449" s="100"/>
      <c r="C449" s="102"/>
      <c r="D449" s="103"/>
      <c r="E449" s="102"/>
      <c r="F449" s="103"/>
      <c r="G449" s="103"/>
    </row>
    <row r="450" spans="1:7" s="90" customFormat="1" ht="15">
      <c r="A450" s="100"/>
      <c r="B450" s="100"/>
      <c r="C450" s="102"/>
      <c r="D450" s="103"/>
      <c r="E450" s="102"/>
      <c r="F450" s="103"/>
      <c r="G450" s="103"/>
    </row>
    <row r="451" spans="1:7" s="90" customFormat="1" ht="15">
      <c r="A451" s="100"/>
      <c r="B451" s="100"/>
      <c r="C451" s="102"/>
      <c r="D451" s="103"/>
      <c r="E451" s="102"/>
      <c r="F451" s="103"/>
      <c r="G451" s="103"/>
    </row>
    <row r="452" spans="1:2" ht="15">
      <c r="A452" s="100"/>
      <c r="B452" s="100"/>
    </row>
    <row r="453" spans="1:2" ht="15">
      <c r="A453" s="100"/>
      <c r="B453" s="100"/>
    </row>
    <row r="454" spans="1:2" ht="15">
      <c r="A454" s="100"/>
      <c r="B454" s="100"/>
    </row>
    <row r="455" spans="1:2" ht="15">
      <c r="A455" s="100"/>
      <c r="B455" s="100"/>
    </row>
    <row r="456" spans="1:2" ht="15">
      <c r="A456" s="100"/>
      <c r="B456" s="100"/>
    </row>
    <row r="457" spans="1:2" ht="15">
      <c r="A457" s="100"/>
      <c r="B457" s="100"/>
    </row>
    <row r="458" spans="1:2" ht="15">
      <c r="A458" s="100"/>
      <c r="B458" s="100"/>
    </row>
    <row r="459" spans="1:2" ht="15">
      <c r="A459" s="100"/>
      <c r="B459" s="100"/>
    </row>
    <row r="460" spans="1:2" ht="15">
      <c r="A460" s="100"/>
      <c r="B460" s="100"/>
    </row>
    <row r="461" spans="1:2" ht="15">
      <c r="A461" s="100"/>
      <c r="B461" s="100"/>
    </row>
    <row r="462" spans="1:7" ht="15">
      <c r="A462" s="100"/>
      <c r="B462" s="100"/>
      <c r="C462" s="79"/>
      <c r="D462" s="79"/>
      <c r="E462" s="79"/>
      <c r="F462" s="79"/>
      <c r="G462" s="79"/>
    </row>
    <row r="463" spans="1:7" ht="15">
      <c r="A463" s="100"/>
      <c r="B463" s="100"/>
      <c r="C463" s="79"/>
      <c r="D463" s="79"/>
      <c r="E463" s="79"/>
      <c r="F463" s="79"/>
      <c r="G463" s="79"/>
    </row>
    <row r="464" spans="1:7" ht="15">
      <c r="A464" s="100"/>
      <c r="B464" s="100"/>
      <c r="C464" s="79"/>
      <c r="D464" s="79"/>
      <c r="E464" s="79"/>
      <c r="F464" s="79"/>
      <c r="G464" s="79"/>
    </row>
    <row r="465" spans="1:7" ht="15">
      <c r="A465" s="100"/>
      <c r="B465" s="100"/>
      <c r="C465" s="79"/>
      <c r="D465" s="79"/>
      <c r="E465" s="79"/>
      <c r="F465" s="79"/>
      <c r="G465" s="79"/>
    </row>
    <row r="466" spans="1:7" ht="15">
      <c r="A466" s="100"/>
      <c r="B466" s="100"/>
      <c r="C466" s="79"/>
      <c r="D466" s="79"/>
      <c r="E466" s="79"/>
      <c r="F466" s="79"/>
      <c r="G466" s="79"/>
    </row>
    <row r="467" spans="1:7" ht="15">
      <c r="A467" s="100"/>
      <c r="B467" s="100"/>
      <c r="C467" s="79"/>
      <c r="D467" s="79"/>
      <c r="E467" s="79"/>
      <c r="F467" s="79"/>
      <c r="G467" s="79"/>
    </row>
    <row r="468" spans="1:7" ht="15">
      <c r="A468" s="100"/>
      <c r="B468" s="100"/>
      <c r="C468" s="79"/>
      <c r="D468" s="79"/>
      <c r="E468" s="79"/>
      <c r="F468" s="79"/>
      <c r="G468" s="79"/>
    </row>
    <row r="469" spans="1:7" ht="15">
      <c r="A469" s="100"/>
      <c r="B469" s="100"/>
      <c r="C469" s="79"/>
      <c r="D469" s="79"/>
      <c r="E469" s="79"/>
      <c r="F469" s="79"/>
      <c r="G469" s="79"/>
    </row>
    <row r="470" spans="1:7" ht="15">
      <c r="A470" s="100"/>
      <c r="B470" s="100"/>
      <c r="C470" s="79"/>
      <c r="D470" s="79"/>
      <c r="E470" s="79"/>
      <c r="F470" s="79"/>
      <c r="G470" s="79"/>
    </row>
    <row r="471" spans="1:7" ht="15">
      <c r="A471" s="100"/>
      <c r="B471" s="100"/>
      <c r="C471" s="79"/>
      <c r="D471" s="79"/>
      <c r="E471" s="79"/>
      <c r="F471" s="79"/>
      <c r="G471" s="79"/>
    </row>
    <row r="472" spans="1:7" ht="15">
      <c r="A472" s="100"/>
      <c r="B472" s="100"/>
      <c r="C472" s="79"/>
      <c r="D472" s="79"/>
      <c r="E472" s="79"/>
      <c r="F472" s="79"/>
      <c r="G472" s="79"/>
    </row>
    <row r="473" spans="1:7" ht="15">
      <c r="A473" s="100"/>
      <c r="B473" s="100"/>
      <c r="C473" s="79"/>
      <c r="D473" s="79"/>
      <c r="E473" s="79"/>
      <c r="F473" s="79"/>
      <c r="G473" s="79"/>
    </row>
    <row r="474" spans="1:7" ht="15">
      <c r="A474" s="100"/>
      <c r="B474" s="100"/>
      <c r="C474" s="79"/>
      <c r="D474" s="79"/>
      <c r="E474" s="79"/>
      <c r="F474" s="79"/>
      <c r="G474" s="79"/>
    </row>
    <row r="475" spans="1:7" ht="15">
      <c r="A475" s="100"/>
      <c r="B475" s="100"/>
      <c r="C475" s="79"/>
      <c r="D475" s="79"/>
      <c r="E475" s="79"/>
      <c r="F475" s="79"/>
      <c r="G475" s="79"/>
    </row>
    <row r="476" spans="1:7" ht="15">
      <c r="A476" s="100"/>
      <c r="B476" s="100"/>
      <c r="C476" s="79"/>
      <c r="D476" s="79"/>
      <c r="E476" s="79"/>
      <c r="F476" s="79"/>
      <c r="G476" s="79"/>
    </row>
    <row r="477" spans="1:7" ht="15">
      <c r="A477" s="100"/>
      <c r="B477" s="100"/>
      <c r="C477" s="79"/>
      <c r="D477" s="79"/>
      <c r="E477" s="79"/>
      <c r="F477" s="79"/>
      <c r="G477" s="79"/>
    </row>
    <row r="478" spans="1:7" ht="15">
      <c r="A478" s="100"/>
      <c r="B478" s="100"/>
      <c r="C478" s="79"/>
      <c r="D478" s="79"/>
      <c r="E478" s="79"/>
      <c r="F478" s="79"/>
      <c r="G478" s="79"/>
    </row>
    <row r="479" spans="1:7" ht="15">
      <c r="A479" s="100"/>
      <c r="B479" s="100"/>
      <c r="C479" s="79"/>
      <c r="D479" s="79"/>
      <c r="E479" s="79"/>
      <c r="F479" s="79"/>
      <c r="G479" s="79"/>
    </row>
    <row r="480" spans="1:7" ht="15">
      <c r="A480" s="100"/>
      <c r="B480" s="100"/>
      <c r="C480" s="79"/>
      <c r="D480" s="79"/>
      <c r="E480" s="79"/>
      <c r="F480" s="79"/>
      <c r="G480" s="79"/>
    </row>
    <row r="481" spans="1:7" ht="15">
      <c r="A481" s="100"/>
      <c r="B481" s="100"/>
      <c r="C481" s="79"/>
      <c r="D481" s="79"/>
      <c r="E481" s="79"/>
      <c r="F481" s="79"/>
      <c r="G481" s="79"/>
    </row>
    <row r="482" spans="1:7" ht="15">
      <c r="A482" s="100"/>
      <c r="B482" s="100"/>
      <c r="C482" s="79"/>
      <c r="D482" s="79"/>
      <c r="E482" s="79"/>
      <c r="F482" s="79"/>
      <c r="G482" s="79"/>
    </row>
    <row r="483" spans="1:7" ht="15">
      <c r="A483" s="100"/>
      <c r="B483" s="100"/>
      <c r="C483" s="79"/>
      <c r="D483" s="79"/>
      <c r="E483" s="79"/>
      <c r="F483" s="79"/>
      <c r="G483" s="79"/>
    </row>
    <row r="484" spans="1:7" ht="15">
      <c r="A484" s="100"/>
      <c r="B484" s="100"/>
      <c r="C484" s="79"/>
      <c r="D484" s="79"/>
      <c r="E484" s="79"/>
      <c r="F484" s="79"/>
      <c r="G484" s="79"/>
    </row>
    <row r="485" spans="1:7" ht="15">
      <c r="A485" s="100"/>
      <c r="B485" s="100"/>
      <c r="C485" s="79"/>
      <c r="D485" s="79"/>
      <c r="E485" s="79"/>
      <c r="F485" s="79"/>
      <c r="G485" s="79"/>
    </row>
    <row r="486" spans="1:7" ht="15">
      <c r="A486" s="100"/>
      <c r="B486" s="100"/>
      <c r="C486" s="79"/>
      <c r="D486" s="79"/>
      <c r="E486" s="79"/>
      <c r="F486" s="79"/>
      <c r="G486" s="79"/>
    </row>
    <row r="487" spans="1:7" ht="15">
      <c r="A487" s="100"/>
      <c r="B487" s="100"/>
      <c r="C487" s="79"/>
      <c r="D487" s="79"/>
      <c r="E487" s="79"/>
      <c r="F487" s="79"/>
      <c r="G487" s="79"/>
    </row>
    <row r="488" spans="1:7" ht="15">
      <c r="A488" s="100"/>
      <c r="B488" s="100"/>
      <c r="C488" s="79"/>
      <c r="D488" s="79"/>
      <c r="E488" s="79"/>
      <c r="F488" s="79"/>
      <c r="G488" s="79"/>
    </row>
    <row r="489" spans="1:7" ht="15">
      <c r="A489" s="100"/>
      <c r="B489" s="100"/>
      <c r="C489" s="79"/>
      <c r="D489" s="79"/>
      <c r="E489" s="79"/>
      <c r="F489" s="79"/>
      <c r="G489" s="79"/>
    </row>
    <row r="490" spans="1:7" ht="15">
      <c r="A490" s="100"/>
      <c r="B490" s="100"/>
      <c r="C490" s="79"/>
      <c r="D490" s="79"/>
      <c r="E490" s="79"/>
      <c r="F490" s="79"/>
      <c r="G490" s="79"/>
    </row>
    <row r="491" spans="1:7" ht="15">
      <c r="A491" s="100"/>
      <c r="B491" s="100"/>
      <c r="C491" s="79"/>
      <c r="D491" s="79"/>
      <c r="E491" s="79"/>
      <c r="F491" s="79"/>
      <c r="G491" s="79"/>
    </row>
    <row r="492" spans="1:7" ht="15">
      <c r="A492" s="100"/>
      <c r="B492" s="100"/>
      <c r="C492" s="79"/>
      <c r="D492" s="79"/>
      <c r="E492" s="79"/>
      <c r="F492" s="79"/>
      <c r="G492" s="79"/>
    </row>
    <row r="493" spans="1:7" ht="15">
      <c r="A493" s="100"/>
      <c r="B493" s="100"/>
      <c r="C493" s="79"/>
      <c r="D493" s="79"/>
      <c r="E493" s="79"/>
      <c r="F493" s="79"/>
      <c r="G493" s="79"/>
    </row>
    <row r="494" spans="1:7" ht="15">
      <c r="A494" s="100"/>
      <c r="B494" s="100"/>
      <c r="C494" s="79"/>
      <c r="D494" s="79"/>
      <c r="E494" s="79"/>
      <c r="F494" s="79"/>
      <c r="G494" s="79"/>
    </row>
    <row r="495" spans="1:7" ht="15">
      <c r="A495" s="100"/>
      <c r="B495" s="100"/>
      <c r="C495" s="79"/>
      <c r="D495" s="79"/>
      <c r="E495" s="79"/>
      <c r="F495" s="79"/>
      <c r="G495" s="79"/>
    </row>
    <row r="496" spans="1:7" ht="15">
      <c r="A496" s="100"/>
      <c r="B496" s="100"/>
      <c r="C496" s="79"/>
      <c r="D496" s="79"/>
      <c r="E496" s="79"/>
      <c r="F496" s="79"/>
      <c r="G496" s="79"/>
    </row>
    <row r="497" spans="1:7" ht="15">
      <c r="A497" s="100"/>
      <c r="B497" s="100"/>
      <c r="C497" s="79"/>
      <c r="D497" s="79"/>
      <c r="E497" s="79"/>
      <c r="F497" s="79"/>
      <c r="G497" s="79"/>
    </row>
    <row r="498" spans="1:7" ht="15">
      <c r="A498" s="100"/>
      <c r="B498" s="100"/>
      <c r="C498" s="79"/>
      <c r="D498" s="79"/>
      <c r="E498" s="79"/>
      <c r="F498" s="79"/>
      <c r="G498" s="79"/>
    </row>
    <row r="499" spans="1:7" ht="15">
      <c r="A499" s="100"/>
      <c r="B499" s="100"/>
      <c r="C499" s="79"/>
      <c r="D499" s="79"/>
      <c r="E499" s="79"/>
      <c r="F499" s="79"/>
      <c r="G499" s="79"/>
    </row>
    <row r="500" spans="1:7" ht="15">
      <c r="A500" s="100"/>
      <c r="B500" s="100"/>
      <c r="C500" s="79"/>
      <c r="D500" s="79"/>
      <c r="E500" s="79"/>
      <c r="F500" s="79"/>
      <c r="G500" s="79"/>
    </row>
    <row r="501" spans="1:7" ht="15">
      <c r="A501" s="100"/>
      <c r="B501" s="100"/>
      <c r="C501" s="79"/>
      <c r="D501" s="79"/>
      <c r="E501" s="79"/>
      <c r="F501" s="79"/>
      <c r="G501" s="79"/>
    </row>
    <row r="502" spans="1:7" ht="15">
      <c r="A502" s="100"/>
      <c r="B502" s="100"/>
      <c r="C502" s="79"/>
      <c r="D502" s="79"/>
      <c r="E502" s="79"/>
      <c r="F502" s="79"/>
      <c r="G502" s="79"/>
    </row>
    <row r="503" spans="1:7" ht="15">
      <c r="A503" s="100"/>
      <c r="B503" s="100"/>
      <c r="C503" s="79"/>
      <c r="D503" s="79"/>
      <c r="E503" s="79"/>
      <c r="F503" s="79"/>
      <c r="G503" s="79"/>
    </row>
    <row r="504" spans="1:7" ht="15">
      <c r="A504" s="100"/>
      <c r="B504" s="100"/>
      <c r="C504" s="79"/>
      <c r="D504" s="79"/>
      <c r="E504" s="79"/>
      <c r="F504" s="79"/>
      <c r="G504" s="79"/>
    </row>
    <row r="505" spans="1:7" ht="15">
      <c r="A505" s="100"/>
      <c r="B505" s="100"/>
      <c r="C505" s="79"/>
      <c r="D505" s="79"/>
      <c r="E505" s="79"/>
      <c r="F505" s="79"/>
      <c r="G505" s="79"/>
    </row>
    <row r="506" spans="1:7" ht="15">
      <c r="A506" s="100"/>
      <c r="B506" s="100"/>
      <c r="C506" s="79"/>
      <c r="D506" s="79"/>
      <c r="E506" s="79"/>
      <c r="F506" s="79"/>
      <c r="G506" s="79"/>
    </row>
    <row r="507" spans="1:7" ht="15">
      <c r="A507" s="100"/>
      <c r="B507" s="100"/>
      <c r="C507" s="79"/>
      <c r="D507" s="79"/>
      <c r="E507" s="79"/>
      <c r="F507" s="79"/>
      <c r="G507" s="79"/>
    </row>
    <row r="508" spans="1:7" ht="15">
      <c r="A508" s="100"/>
      <c r="B508" s="100"/>
      <c r="C508" s="79"/>
      <c r="D508" s="79"/>
      <c r="E508" s="79"/>
      <c r="F508" s="79"/>
      <c r="G508" s="79"/>
    </row>
    <row r="509" spans="1:7" ht="15">
      <c r="A509" s="100"/>
      <c r="B509" s="100"/>
      <c r="C509" s="79"/>
      <c r="D509" s="79"/>
      <c r="E509" s="79"/>
      <c r="F509" s="79"/>
      <c r="G509" s="79"/>
    </row>
    <row r="510" spans="1:7" ht="15">
      <c r="A510" s="100"/>
      <c r="B510" s="100"/>
      <c r="C510" s="79"/>
      <c r="D510" s="79"/>
      <c r="E510" s="79"/>
      <c r="F510" s="79"/>
      <c r="G510" s="79"/>
    </row>
    <row r="511" spans="1:7" ht="15">
      <c r="A511" s="100"/>
      <c r="B511" s="100"/>
      <c r="C511" s="79"/>
      <c r="D511" s="79"/>
      <c r="E511" s="79"/>
      <c r="F511" s="79"/>
      <c r="G511" s="79"/>
    </row>
    <row r="512" spans="1:7" ht="15">
      <c r="A512" s="100"/>
      <c r="B512" s="100"/>
      <c r="C512" s="79"/>
      <c r="D512" s="79"/>
      <c r="E512" s="79"/>
      <c r="F512" s="79"/>
      <c r="G512" s="79"/>
    </row>
    <row r="513" spans="1:7" ht="15">
      <c r="A513" s="100"/>
      <c r="B513" s="100"/>
      <c r="C513" s="79"/>
      <c r="D513" s="79"/>
      <c r="E513" s="79"/>
      <c r="F513" s="79"/>
      <c r="G513" s="79"/>
    </row>
    <row r="514" spans="1:7" ht="15">
      <c r="A514" s="100"/>
      <c r="B514" s="100"/>
      <c r="C514" s="79"/>
      <c r="D514" s="79"/>
      <c r="E514" s="79"/>
      <c r="F514" s="79"/>
      <c r="G514" s="79"/>
    </row>
    <row r="515" spans="1:7" ht="15">
      <c r="A515" s="100"/>
      <c r="B515" s="100"/>
      <c r="C515" s="79"/>
      <c r="D515" s="79"/>
      <c r="E515" s="79"/>
      <c r="F515" s="79"/>
      <c r="G515" s="79"/>
    </row>
    <row r="516" spans="1:7" ht="15">
      <c r="A516" s="100"/>
      <c r="B516" s="100"/>
      <c r="C516" s="79"/>
      <c r="D516" s="79"/>
      <c r="E516" s="79"/>
      <c r="F516" s="79"/>
      <c r="G516" s="79"/>
    </row>
    <row r="517" spans="1:7" ht="15">
      <c r="A517" s="100"/>
      <c r="B517" s="100"/>
      <c r="C517" s="79"/>
      <c r="D517" s="79"/>
      <c r="E517" s="79"/>
      <c r="F517" s="79"/>
      <c r="G517" s="79"/>
    </row>
    <row r="518" spans="1:7" ht="15">
      <c r="A518" s="100"/>
      <c r="B518" s="100"/>
      <c r="C518" s="79"/>
      <c r="D518" s="79"/>
      <c r="E518" s="79"/>
      <c r="F518" s="79"/>
      <c r="G518" s="79"/>
    </row>
    <row r="519" spans="1:7" ht="15">
      <c r="A519" s="100"/>
      <c r="B519" s="100"/>
      <c r="C519" s="79"/>
      <c r="D519" s="79"/>
      <c r="E519" s="79"/>
      <c r="F519" s="79"/>
      <c r="G519" s="79"/>
    </row>
    <row r="520" spans="1:7" ht="15">
      <c r="A520" s="100"/>
      <c r="B520" s="100"/>
      <c r="C520" s="79"/>
      <c r="D520" s="79"/>
      <c r="E520" s="79"/>
      <c r="F520" s="79"/>
      <c r="G520" s="79"/>
    </row>
    <row r="521" spans="1:7" ht="15">
      <c r="A521" s="100"/>
      <c r="B521" s="100"/>
      <c r="C521" s="79"/>
      <c r="D521" s="79"/>
      <c r="E521" s="79"/>
      <c r="F521" s="79"/>
      <c r="G521" s="79"/>
    </row>
    <row r="522" spans="1:7" ht="15">
      <c r="A522" s="100"/>
      <c r="B522" s="100"/>
      <c r="C522" s="79"/>
      <c r="D522" s="79"/>
      <c r="E522" s="79"/>
      <c r="F522" s="79"/>
      <c r="G522" s="79"/>
    </row>
    <row r="523" spans="1:7" ht="15">
      <c r="A523" s="100"/>
      <c r="B523" s="100"/>
      <c r="C523" s="79"/>
      <c r="D523" s="79"/>
      <c r="E523" s="79"/>
      <c r="F523" s="79"/>
      <c r="G523" s="79"/>
    </row>
    <row r="524" spans="1:7" ht="15">
      <c r="A524" s="100"/>
      <c r="B524" s="100"/>
      <c r="C524" s="79"/>
      <c r="D524" s="79"/>
      <c r="E524" s="79"/>
      <c r="F524" s="79"/>
      <c r="G524" s="79"/>
    </row>
    <row r="525" spans="1:7" ht="15">
      <c r="A525" s="100"/>
      <c r="B525" s="100"/>
      <c r="C525" s="79"/>
      <c r="D525" s="79"/>
      <c r="E525" s="79"/>
      <c r="F525" s="79"/>
      <c r="G525" s="79"/>
    </row>
    <row r="526" spans="1:7" ht="15">
      <c r="A526" s="100"/>
      <c r="B526" s="100"/>
      <c r="C526" s="79"/>
      <c r="D526" s="79"/>
      <c r="E526" s="79"/>
      <c r="F526" s="79"/>
      <c r="G526" s="79"/>
    </row>
    <row r="527" spans="1:7" ht="15">
      <c r="A527" s="100"/>
      <c r="B527" s="100"/>
      <c r="C527" s="79"/>
      <c r="D527" s="79"/>
      <c r="E527" s="79"/>
      <c r="F527" s="79"/>
      <c r="G527" s="79"/>
    </row>
    <row r="528" spans="1:7" ht="15">
      <c r="A528" s="100"/>
      <c r="B528" s="100"/>
      <c r="C528" s="79"/>
      <c r="D528" s="79"/>
      <c r="E528" s="79"/>
      <c r="F528" s="79"/>
      <c r="G528" s="79"/>
    </row>
    <row r="529" spans="1:7" ht="15">
      <c r="A529" s="100"/>
      <c r="B529" s="100"/>
      <c r="C529" s="79"/>
      <c r="D529" s="79"/>
      <c r="E529" s="79"/>
      <c r="F529" s="79"/>
      <c r="G529" s="79"/>
    </row>
    <row r="530" spans="1:7" ht="15">
      <c r="A530" s="100"/>
      <c r="B530" s="100"/>
      <c r="C530" s="79"/>
      <c r="D530" s="79"/>
      <c r="E530" s="79"/>
      <c r="F530" s="79"/>
      <c r="G530" s="79"/>
    </row>
    <row r="531" spans="1:7" ht="15">
      <c r="A531" s="100"/>
      <c r="B531" s="100"/>
      <c r="C531" s="79"/>
      <c r="D531" s="79"/>
      <c r="E531" s="79"/>
      <c r="F531" s="79"/>
      <c r="G531" s="79"/>
    </row>
    <row r="532" spans="1:7" ht="15">
      <c r="A532" s="100"/>
      <c r="B532" s="100"/>
      <c r="C532" s="79"/>
      <c r="D532" s="79"/>
      <c r="E532" s="79"/>
      <c r="F532" s="79"/>
      <c r="G532" s="79"/>
    </row>
    <row r="533" spans="1:7" ht="15">
      <c r="A533" s="100"/>
      <c r="B533" s="100"/>
      <c r="C533" s="79"/>
      <c r="D533" s="79"/>
      <c r="E533" s="79"/>
      <c r="F533" s="79"/>
      <c r="G533" s="79"/>
    </row>
    <row r="534" spans="1:7" ht="15">
      <c r="A534" s="100"/>
      <c r="B534" s="100"/>
      <c r="C534" s="79"/>
      <c r="D534" s="79"/>
      <c r="E534" s="79"/>
      <c r="F534" s="79"/>
      <c r="G534" s="79"/>
    </row>
    <row r="535" spans="1:7" ht="15">
      <c r="A535" s="100"/>
      <c r="B535" s="100"/>
      <c r="C535" s="79"/>
      <c r="D535" s="79"/>
      <c r="E535" s="79"/>
      <c r="F535" s="79"/>
      <c r="G535" s="79"/>
    </row>
    <row r="536" spans="1:7" ht="15">
      <c r="A536" s="100"/>
      <c r="B536" s="100"/>
      <c r="C536" s="79"/>
      <c r="D536" s="79"/>
      <c r="E536" s="79"/>
      <c r="F536" s="79"/>
      <c r="G536" s="79"/>
    </row>
    <row r="537" spans="1:7" ht="15">
      <c r="A537" s="100"/>
      <c r="B537" s="100"/>
      <c r="C537" s="79"/>
      <c r="D537" s="79"/>
      <c r="E537" s="79"/>
      <c r="F537" s="79"/>
      <c r="G537" s="79"/>
    </row>
    <row r="538" spans="1:7" ht="15">
      <c r="A538" s="100"/>
      <c r="B538" s="100"/>
      <c r="C538" s="79"/>
      <c r="D538" s="79"/>
      <c r="E538" s="79"/>
      <c r="F538" s="79"/>
      <c r="G538" s="79"/>
    </row>
    <row r="539" spans="1:7" ht="15">
      <c r="A539" s="100"/>
      <c r="B539" s="100"/>
      <c r="C539" s="79"/>
      <c r="D539" s="79"/>
      <c r="E539" s="79"/>
      <c r="F539" s="79"/>
      <c r="G539" s="79"/>
    </row>
    <row r="540" spans="1:7" ht="15">
      <c r="A540" s="100"/>
      <c r="B540" s="100"/>
      <c r="C540" s="79"/>
      <c r="D540" s="79"/>
      <c r="E540" s="79"/>
      <c r="F540" s="79"/>
      <c r="G540" s="79"/>
    </row>
    <row r="541" spans="1:7" ht="15">
      <c r="A541" s="100"/>
      <c r="B541" s="100"/>
      <c r="C541" s="79"/>
      <c r="D541" s="79"/>
      <c r="E541" s="79"/>
      <c r="F541" s="79"/>
      <c r="G541" s="79"/>
    </row>
    <row r="542" spans="1:7" ht="15">
      <c r="A542" s="100"/>
      <c r="B542" s="100"/>
      <c r="C542" s="79"/>
      <c r="D542" s="79"/>
      <c r="E542" s="79"/>
      <c r="F542" s="79"/>
      <c r="G542" s="79"/>
    </row>
    <row r="543" spans="1:7" ht="15">
      <c r="A543" s="100"/>
      <c r="B543" s="100"/>
      <c r="C543" s="79"/>
      <c r="D543" s="79"/>
      <c r="E543" s="79"/>
      <c r="F543" s="79"/>
      <c r="G543" s="79"/>
    </row>
    <row r="544" spans="1:7" ht="15">
      <c r="A544" s="100"/>
      <c r="B544" s="100"/>
      <c r="C544" s="79"/>
      <c r="D544" s="79"/>
      <c r="E544" s="79"/>
      <c r="F544" s="79"/>
      <c r="G544" s="79"/>
    </row>
    <row r="545" spans="1:7" ht="15">
      <c r="A545" s="100"/>
      <c r="B545" s="100"/>
      <c r="C545" s="79"/>
      <c r="D545" s="79"/>
      <c r="E545" s="79"/>
      <c r="F545" s="79"/>
      <c r="G545" s="79"/>
    </row>
    <row r="546" spans="1:7" ht="15">
      <c r="A546" s="100"/>
      <c r="B546" s="100"/>
      <c r="C546" s="79"/>
      <c r="D546" s="79"/>
      <c r="E546" s="79"/>
      <c r="F546" s="79"/>
      <c r="G546" s="79"/>
    </row>
    <row r="547" spans="1:7" ht="15">
      <c r="A547" s="100"/>
      <c r="B547" s="100"/>
      <c r="C547" s="79"/>
      <c r="D547" s="79"/>
      <c r="E547" s="79"/>
      <c r="F547" s="79"/>
      <c r="G547" s="79"/>
    </row>
    <row r="548" spans="1:7" ht="15">
      <c r="A548" s="100"/>
      <c r="B548" s="100"/>
      <c r="C548" s="79"/>
      <c r="D548" s="79"/>
      <c r="E548" s="79"/>
      <c r="F548" s="79"/>
      <c r="G548" s="79"/>
    </row>
    <row r="549" spans="1:7" ht="15">
      <c r="A549" s="100"/>
      <c r="B549" s="100"/>
      <c r="C549" s="79"/>
      <c r="D549" s="79"/>
      <c r="E549" s="79"/>
      <c r="F549" s="79"/>
      <c r="G549" s="79"/>
    </row>
    <row r="550" spans="1:7" ht="15">
      <c r="A550" s="100"/>
      <c r="B550" s="100"/>
      <c r="C550" s="79"/>
      <c r="D550" s="79"/>
      <c r="E550" s="79"/>
      <c r="F550" s="79"/>
      <c r="G550" s="79"/>
    </row>
    <row r="551" spans="1:7" ht="15">
      <c r="A551" s="100"/>
      <c r="B551" s="100"/>
      <c r="C551" s="79"/>
      <c r="D551" s="79"/>
      <c r="E551" s="79"/>
      <c r="F551" s="79"/>
      <c r="G551" s="79"/>
    </row>
    <row r="552" spans="1:7" ht="15">
      <c r="A552" s="100"/>
      <c r="B552" s="100"/>
      <c r="C552" s="79"/>
      <c r="D552" s="79"/>
      <c r="E552" s="79"/>
      <c r="F552" s="79"/>
      <c r="G552" s="79"/>
    </row>
    <row r="553" spans="1:7" ht="15">
      <c r="A553" s="100"/>
      <c r="B553" s="100"/>
      <c r="C553" s="79"/>
      <c r="D553" s="79"/>
      <c r="E553" s="79"/>
      <c r="F553" s="79"/>
      <c r="G553" s="79"/>
    </row>
    <row r="554" spans="1:7" ht="15">
      <c r="A554" s="100"/>
      <c r="B554" s="100"/>
      <c r="C554" s="79"/>
      <c r="D554" s="79"/>
      <c r="E554" s="79"/>
      <c r="F554" s="79"/>
      <c r="G554" s="79"/>
    </row>
    <row r="555" spans="1:7" ht="15">
      <c r="A555" s="100"/>
      <c r="B555" s="100"/>
      <c r="C555" s="79"/>
      <c r="D555" s="79"/>
      <c r="E555" s="79"/>
      <c r="F555" s="79"/>
      <c r="G555" s="79"/>
    </row>
    <row r="556" spans="1:7" ht="15">
      <c r="A556" s="100"/>
      <c r="B556" s="100"/>
      <c r="C556" s="79"/>
      <c r="D556" s="79"/>
      <c r="E556" s="79"/>
      <c r="F556" s="79"/>
      <c r="G556" s="79"/>
    </row>
    <row r="557" spans="1:7" ht="15">
      <c r="A557" s="100"/>
      <c r="B557" s="100"/>
      <c r="C557" s="79"/>
      <c r="D557" s="79"/>
      <c r="E557" s="79"/>
      <c r="F557" s="79"/>
      <c r="G557" s="79"/>
    </row>
    <row r="558" spans="1:7" ht="15">
      <c r="A558" s="100"/>
      <c r="B558" s="100"/>
      <c r="C558" s="79"/>
      <c r="D558" s="79"/>
      <c r="E558" s="79"/>
      <c r="F558" s="79"/>
      <c r="G558" s="79"/>
    </row>
    <row r="559" spans="1:7" ht="15">
      <c r="A559" s="100"/>
      <c r="B559" s="100"/>
      <c r="C559" s="79"/>
      <c r="D559" s="79"/>
      <c r="E559" s="79"/>
      <c r="F559" s="79"/>
      <c r="G559" s="79"/>
    </row>
    <row r="560" spans="1:7" ht="15">
      <c r="A560" s="100"/>
      <c r="B560" s="100"/>
      <c r="C560" s="79"/>
      <c r="D560" s="79"/>
      <c r="E560" s="79"/>
      <c r="F560" s="79"/>
      <c r="G560" s="79"/>
    </row>
    <row r="561" spans="1:7" ht="15">
      <c r="A561" s="100"/>
      <c r="B561" s="100"/>
      <c r="C561" s="79"/>
      <c r="D561" s="79"/>
      <c r="E561" s="79"/>
      <c r="F561" s="79"/>
      <c r="G561" s="79"/>
    </row>
    <row r="562" spans="1:7" ht="15">
      <c r="A562" s="100"/>
      <c r="B562" s="100"/>
      <c r="C562" s="79"/>
      <c r="D562" s="79"/>
      <c r="E562" s="79"/>
      <c r="F562" s="79"/>
      <c r="G562" s="79"/>
    </row>
    <row r="563" spans="1:7" ht="15">
      <c r="A563" s="100"/>
      <c r="B563" s="100"/>
      <c r="C563" s="79"/>
      <c r="D563" s="79"/>
      <c r="E563" s="79"/>
      <c r="F563" s="79"/>
      <c r="G563" s="79"/>
    </row>
    <row r="564" spans="1:7" ht="15">
      <c r="A564" s="100"/>
      <c r="B564" s="100"/>
      <c r="C564" s="79"/>
      <c r="D564" s="79"/>
      <c r="E564" s="79"/>
      <c r="F564" s="79"/>
      <c r="G564" s="79"/>
    </row>
    <row r="565" spans="1:7" ht="15">
      <c r="A565" s="100"/>
      <c r="B565" s="100"/>
      <c r="C565" s="79"/>
      <c r="D565" s="79"/>
      <c r="E565" s="79"/>
      <c r="F565" s="79"/>
      <c r="G565" s="79"/>
    </row>
    <row r="566" spans="1:7" ht="15">
      <c r="A566" s="100"/>
      <c r="B566" s="100"/>
      <c r="C566" s="79"/>
      <c r="D566" s="79"/>
      <c r="E566" s="79"/>
      <c r="F566" s="79"/>
      <c r="G566" s="79"/>
    </row>
    <row r="567" spans="1:7" ht="15">
      <c r="A567" s="100"/>
      <c r="B567" s="100"/>
      <c r="C567" s="79"/>
      <c r="D567" s="79"/>
      <c r="E567" s="79"/>
      <c r="F567" s="79"/>
      <c r="G567" s="79"/>
    </row>
    <row r="568" spans="1:7" ht="15">
      <c r="A568" s="100"/>
      <c r="B568" s="100"/>
      <c r="C568" s="79"/>
      <c r="D568" s="79"/>
      <c r="E568" s="79"/>
      <c r="F568" s="79"/>
      <c r="G568" s="79"/>
    </row>
    <row r="569" spans="1:7" ht="15">
      <c r="A569" s="100"/>
      <c r="B569" s="100"/>
      <c r="C569" s="79"/>
      <c r="D569" s="79"/>
      <c r="E569" s="79"/>
      <c r="F569" s="79"/>
      <c r="G569" s="79"/>
    </row>
    <row r="570" spans="1:7" ht="15">
      <c r="A570" s="100"/>
      <c r="B570" s="100"/>
      <c r="C570" s="79"/>
      <c r="D570" s="79"/>
      <c r="E570" s="79"/>
      <c r="F570" s="79"/>
      <c r="G570" s="79"/>
    </row>
    <row r="571" spans="1:7" ht="15">
      <c r="A571" s="100"/>
      <c r="B571" s="100"/>
      <c r="C571" s="79"/>
      <c r="D571" s="79"/>
      <c r="E571" s="79"/>
      <c r="F571" s="79"/>
      <c r="G571" s="79"/>
    </row>
    <row r="572" spans="1:7" ht="15">
      <c r="A572" s="100"/>
      <c r="B572" s="100"/>
      <c r="C572" s="79"/>
      <c r="D572" s="79"/>
      <c r="E572" s="79"/>
      <c r="F572" s="79"/>
      <c r="G572" s="79"/>
    </row>
    <row r="573" spans="1:7" ht="15">
      <c r="A573" s="100"/>
      <c r="B573" s="100"/>
      <c r="C573" s="79"/>
      <c r="D573" s="79"/>
      <c r="E573" s="79"/>
      <c r="F573" s="79"/>
      <c r="G573" s="79"/>
    </row>
    <row r="574" spans="1:7" ht="15">
      <c r="A574" s="100"/>
      <c r="B574" s="100"/>
      <c r="C574" s="79"/>
      <c r="D574" s="79"/>
      <c r="E574" s="79"/>
      <c r="F574" s="79"/>
      <c r="G574" s="79"/>
    </row>
    <row r="575" spans="1:7" ht="15">
      <c r="A575" s="100"/>
      <c r="B575" s="100"/>
      <c r="C575" s="79"/>
      <c r="D575" s="79"/>
      <c r="E575" s="79"/>
      <c r="F575" s="79"/>
      <c r="G575" s="79"/>
    </row>
    <row r="576" spans="1:7" ht="15">
      <c r="A576" s="100"/>
      <c r="B576" s="100"/>
      <c r="C576" s="79"/>
      <c r="D576" s="79"/>
      <c r="E576" s="79"/>
      <c r="F576" s="79"/>
      <c r="G576" s="79"/>
    </row>
    <row r="577" spans="1:7" ht="15">
      <c r="A577" s="100"/>
      <c r="B577" s="100"/>
      <c r="C577" s="79"/>
      <c r="D577" s="79"/>
      <c r="E577" s="79"/>
      <c r="F577" s="79"/>
      <c r="G577" s="79"/>
    </row>
    <row r="578" spans="1:7" ht="15">
      <c r="A578" s="100"/>
      <c r="B578" s="100"/>
      <c r="C578" s="79"/>
      <c r="D578" s="79"/>
      <c r="E578" s="79"/>
      <c r="F578" s="79"/>
      <c r="G578" s="79"/>
    </row>
    <row r="579" spans="1:7" ht="15">
      <c r="A579" s="100"/>
      <c r="B579" s="100"/>
      <c r="C579" s="79"/>
      <c r="D579" s="79"/>
      <c r="E579" s="79"/>
      <c r="F579" s="79"/>
      <c r="G579" s="79"/>
    </row>
    <row r="580" spans="1:7" ht="15">
      <c r="A580" s="100"/>
      <c r="B580" s="100"/>
      <c r="C580" s="79"/>
      <c r="D580" s="79"/>
      <c r="E580" s="79"/>
      <c r="F580" s="79"/>
      <c r="G580" s="79"/>
    </row>
    <row r="581" spans="1:7" ht="15">
      <c r="A581" s="100"/>
      <c r="B581" s="100"/>
      <c r="C581" s="79"/>
      <c r="D581" s="79"/>
      <c r="E581" s="79"/>
      <c r="F581" s="79"/>
      <c r="G581" s="79"/>
    </row>
    <row r="582" spans="1:7" ht="15">
      <c r="A582" s="100"/>
      <c r="B582" s="100"/>
      <c r="C582" s="79"/>
      <c r="D582" s="79"/>
      <c r="E582" s="79"/>
      <c r="F582" s="79"/>
      <c r="G582" s="79"/>
    </row>
    <row r="583" spans="1:7" ht="15">
      <c r="A583" s="100"/>
      <c r="B583" s="100"/>
      <c r="C583" s="79"/>
      <c r="D583" s="79"/>
      <c r="E583" s="79"/>
      <c r="F583" s="79"/>
      <c r="G583" s="79"/>
    </row>
    <row r="584" spans="1:7" ht="15">
      <c r="A584" s="100"/>
      <c r="B584" s="100"/>
      <c r="C584" s="79"/>
      <c r="D584" s="79"/>
      <c r="E584" s="79"/>
      <c r="F584" s="79"/>
      <c r="G584" s="79"/>
    </row>
    <row r="585" spans="1:7" ht="15">
      <c r="A585" s="100"/>
      <c r="B585" s="100"/>
      <c r="C585" s="79"/>
      <c r="D585" s="79"/>
      <c r="E585" s="79"/>
      <c r="F585" s="79"/>
      <c r="G585" s="79"/>
    </row>
    <row r="586" spans="1:7" ht="15">
      <c r="A586" s="100"/>
      <c r="B586" s="100"/>
      <c r="C586" s="79"/>
      <c r="D586" s="79"/>
      <c r="E586" s="79"/>
      <c r="F586" s="79"/>
      <c r="G586" s="79"/>
    </row>
    <row r="587" spans="1:7" ht="15">
      <c r="A587" s="100"/>
      <c r="B587" s="100"/>
      <c r="C587" s="79"/>
      <c r="D587" s="79"/>
      <c r="E587" s="79"/>
      <c r="F587" s="79"/>
      <c r="G587" s="79"/>
    </row>
    <row r="588" spans="1:7" ht="15">
      <c r="A588" s="100"/>
      <c r="B588" s="100"/>
      <c r="C588" s="79"/>
      <c r="D588" s="79"/>
      <c r="E588" s="79"/>
      <c r="F588" s="79"/>
      <c r="G588" s="79"/>
    </row>
    <row r="589" spans="1:7" ht="15">
      <c r="A589" s="100"/>
      <c r="B589" s="100"/>
      <c r="C589" s="79"/>
      <c r="D589" s="79"/>
      <c r="E589" s="79"/>
      <c r="F589" s="79"/>
      <c r="G589" s="79"/>
    </row>
    <row r="590" spans="1:7" ht="15">
      <c r="A590" s="100"/>
      <c r="B590" s="100"/>
      <c r="C590" s="79"/>
      <c r="D590" s="79"/>
      <c r="E590" s="79"/>
      <c r="F590" s="79"/>
      <c r="G590" s="79"/>
    </row>
    <row r="591" spans="1:7" ht="15">
      <c r="A591" s="100"/>
      <c r="B591" s="100"/>
      <c r="C591" s="79"/>
      <c r="D591" s="79"/>
      <c r="E591" s="79"/>
      <c r="F591" s="79"/>
      <c r="G591" s="79"/>
    </row>
    <row r="592" spans="1:7" ht="15">
      <c r="A592" s="100"/>
      <c r="B592" s="100"/>
      <c r="C592" s="79"/>
      <c r="D592" s="79"/>
      <c r="E592" s="79"/>
      <c r="F592" s="79"/>
      <c r="G592" s="79"/>
    </row>
    <row r="593" spans="1:7" ht="15">
      <c r="A593" s="100"/>
      <c r="B593" s="100"/>
      <c r="C593" s="79"/>
      <c r="D593" s="79"/>
      <c r="E593" s="79"/>
      <c r="F593" s="79"/>
      <c r="G593" s="79"/>
    </row>
    <row r="594" spans="1:7" ht="15">
      <c r="A594" s="100"/>
      <c r="B594" s="100"/>
      <c r="C594" s="79"/>
      <c r="D594" s="79"/>
      <c r="E594" s="79"/>
      <c r="F594" s="79"/>
      <c r="G594" s="79"/>
    </row>
    <row r="595" spans="1:7" ht="15">
      <c r="A595" s="100"/>
      <c r="B595" s="100"/>
      <c r="C595" s="79"/>
      <c r="D595" s="79"/>
      <c r="E595" s="79"/>
      <c r="F595" s="79"/>
      <c r="G595" s="79"/>
    </row>
    <row r="596" spans="1:7" ht="15">
      <c r="A596" s="100"/>
      <c r="B596" s="100"/>
      <c r="C596" s="79"/>
      <c r="D596" s="79"/>
      <c r="E596" s="79"/>
      <c r="F596" s="79"/>
      <c r="G596" s="79"/>
    </row>
    <row r="597" spans="1:7" ht="15">
      <c r="A597" s="100"/>
      <c r="B597" s="100"/>
      <c r="C597" s="79"/>
      <c r="D597" s="79"/>
      <c r="E597" s="79"/>
      <c r="F597" s="79"/>
      <c r="G597" s="79"/>
    </row>
    <row r="598" spans="1:7" ht="15">
      <c r="A598" s="100"/>
      <c r="B598" s="100"/>
      <c r="C598" s="79"/>
      <c r="D598" s="79"/>
      <c r="E598" s="79"/>
      <c r="F598" s="79"/>
      <c r="G598" s="79"/>
    </row>
    <row r="599" spans="1:7" ht="15">
      <c r="A599" s="100"/>
      <c r="B599" s="100"/>
      <c r="C599" s="79"/>
      <c r="D599" s="79"/>
      <c r="E599" s="79"/>
      <c r="F599" s="79"/>
      <c r="G599" s="79"/>
    </row>
    <row r="600" spans="1:7" ht="15">
      <c r="A600" s="100"/>
      <c r="B600" s="100"/>
      <c r="C600" s="79"/>
      <c r="D600" s="79"/>
      <c r="E600" s="79"/>
      <c r="F600" s="79"/>
      <c r="G600" s="79"/>
    </row>
    <row r="601" spans="1:7" ht="15">
      <c r="A601" s="100"/>
      <c r="B601" s="100"/>
      <c r="C601" s="79"/>
      <c r="D601" s="79"/>
      <c r="E601" s="79"/>
      <c r="F601" s="79"/>
      <c r="G601" s="79"/>
    </row>
    <row r="602" spans="1:7" ht="15">
      <c r="A602" s="100"/>
      <c r="B602" s="100"/>
      <c r="C602" s="79"/>
      <c r="D602" s="79"/>
      <c r="E602" s="79"/>
      <c r="F602" s="79"/>
      <c r="G602" s="79"/>
    </row>
    <row r="603" spans="1:7" ht="15">
      <c r="A603" s="100"/>
      <c r="B603" s="100"/>
      <c r="C603" s="79"/>
      <c r="D603" s="79"/>
      <c r="E603" s="79"/>
      <c r="F603" s="79"/>
      <c r="G603" s="79"/>
    </row>
    <row r="604" spans="1:7" ht="15">
      <c r="A604" s="100"/>
      <c r="B604" s="100"/>
      <c r="C604" s="79"/>
      <c r="D604" s="79"/>
      <c r="E604" s="79"/>
      <c r="F604" s="79"/>
      <c r="G604" s="79"/>
    </row>
    <row r="605" spans="1:7" ht="15">
      <c r="A605" s="100"/>
      <c r="B605" s="100"/>
      <c r="C605" s="79"/>
      <c r="D605" s="79"/>
      <c r="E605" s="79"/>
      <c r="F605" s="79"/>
      <c r="G605" s="79"/>
    </row>
    <row r="606" spans="1:7" ht="15">
      <c r="A606" s="100"/>
      <c r="B606" s="100"/>
      <c r="C606" s="79"/>
      <c r="D606" s="79"/>
      <c r="E606" s="79"/>
      <c r="F606" s="79"/>
      <c r="G606" s="79"/>
    </row>
    <row r="607" spans="1:7" ht="15">
      <c r="A607" s="100"/>
      <c r="B607" s="100"/>
      <c r="C607" s="79"/>
      <c r="D607" s="79"/>
      <c r="E607" s="79"/>
      <c r="F607" s="79"/>
      <c r="G607" s="79"/>
    </row>
    <row r="608" spans="1:7" ht="15">
      <c r="A608" s="100"/>
      <c r="B608" s="100"/>
      <c r="C608" s="79"/>
      <c r="D608" s="79"/>
      <c r="E608" s="79"/>
      <c r="F608" s="79"/>
      <c r="G608" s="79"/>
    </row>
    <row r="609" spans="1:7" ht="15">
      <c r="A609" s="100"/>
      <c r="B609" s="100"/>
      <c r="C609" s="79"/>
      <c r="D609" s="79"/>
      <c r="E609" s="79"/>
      <c r="F609" s="79"/>
      <c r="G609" s="79"/>
    </row>
    <row r="610" spans="1:7" ht="15">
      <c r="A610" s="100"/>
      <c r="B610" s="100"/>
      <c r="C610" s="79"/>
      <c r="D610" s="79"/>
      <c r="E610" s="79"/>
      <c r="F610" s="79"/>
      <c r="G610" s="79"/>
    </row>
    <row r="611" spans="1:7" ht="15">
      <c r="A611" s="100"/>
      <c r="B611" s="100"/>
      <c r="C611" s="79"/>
      <c r="D611" s="79"/>
      <c r="E611" s="79"/>
      <c r="F611" s="79"/>
      <c r="G611" s="79"/>
    </row>
    <row r="612" spans="1:7" ht="15">
      <c r="A612" s="100"/>
      <c r="B612" s="100"/>
      <c r="C612" s="79"/>
      <c r="D612" s="79"/>
      <c r="E612" s="79"/>
      <c r="F612" s="79"/>
      <c r="G612" s="79"/>
    </row>
    <row r="613" spans="1:7" ht="15">
      <c r="A613" s="100"/>
      <c r="B613" s="100"/>
      <c r="C613" s="79"/>
      <c r="D613" s="79"/>
      <c r="E613" s="79"/>
      <c r="F613" s="79"/>
      <c r="G613" s="79"/>
    </row>
    <row r="614" spans="1:7" ht="15">
      <c r="A614" s="100"/>
      <c r="B614" s="100"/>
      <c r="C614" s="79"/>
      <c r="D614" s="79"/>
      <c r="E614" s="79"/>
      <c r="F614" s="79"/>
      <c r="G614" s="79"/>
    </row>
    <row r="615" spans="1:7" ht="15">
      <c r="A615" s="100"/>
      <c r="B615" s="100"/>
      <c r="C615" s="79"/>
      <c r="D615" s="79"/>
      <c r="E615" s="79"/>
      <c r="F615" s="79"/>
      <c r="G615" s="79"/>
    </row>
    <row r="616" spans="1:7" ht="15">
      <c r="A616" s="100"/>
      <c r="B616" s="100"/>
      <c r="C616" s="79"/>
      <c r="D616" s="79"/>
      <c r="E616" s="79"/>
      <c r="F616" s="79"/>
      <c r="G616" s="79"/>
    </row>
    <row r="617" spans="1:7" ht="15">
      <c r="A617" s="100"/>
      <c r="B617" s="100"/>
      <c r="C617" s="79"/>
      <c r="D617" s="79"/>
      <c r="E617" s="79"/>
      <c r="F617" s="79"/>
      <c r="G617" s="79"/>
    </row>
    <row r="618" spans="1:7" ht="15">
      <c r="A618" s="100"/>
      <c r="B618" s="100"/>
      <c r="C618" s="79"/>
      <c r="D618" s="79"/>
      <c r="E618" s="79"/>
      <c r="F618" s="79"/>
      <c r="G618" s="79"/>
    </row>
    <row r="619" spans="1:7" ht="15">
      <c r="A619" s="100"/>
      <c r="B619" s="100"/>
      <c r="C619" s="79"/>
      <c r="D619" s="79"/>
      <c r="E619" s="79"/>
      <c r="F619" s="79"/>
      <c r="G619" s="79"/>
    </row>
    <row r="620" spans="1:7" ht="15">
      <c r="A620" s="100"/>
      <c r="B620" s="100"/>
      <c r="C620" s="79"/>
      <c r="D620" s="79"/>
      <c r="E620" s="79"/>
      <c r="F620" s="79"/>
      <c r="G620" s="79"/>
    </row>
    <row r="621" spans="1:7" ht="15">
      <c r="A621" s="100"/>
      <c r="B621" s="100"/>
      <c r="C621" s="79"/>
      <c r="D621" s="79"/>
      <c r="E621" s="79"/>
      <c r="F621" s="79"/>
      <c r="G621" s="79"/>
    </row>
    <row r="622" spans="1:7" ht="15">
      <c r="A622" s="100"/>
      <c r="B622" s="100"/>
      <c r="C622" s="79"/>
      <c r="D622" s="79"/>
      <c r="E622" s="79"/>
      <c r="F622" s="79"/>
      <c r="G622" s="79"/>
    </row>
    <row r="623" spans="1:7" ht="15">
      <c r="A623" s="100"/>
      <c r="B623" s="100"/>
      <c r="C623" s="79"/>
      <c r="D623" s="79"/>
      <c r="E623" s="79"/>
      <c r="F623" s="79"/>
      <c r="G623" s="79"/>
    </row>
    <row r="624" spans="1:7" ht="15">
      <c r="A624" s="100"/>
      <c r="B624" s="100"/>
      <c r="C624" s="79"/>
      <c r="D624" s="79"/>
      <c r="E624" s="79"/>
      <c r="F624" s="79"/>
      <c r="G624" s="79"/>
    </row>
    <row r="625" spans="1:7" ht="15">
      <c r="A625" s="100"/>
      <c r="B625" s="100"/>
      <c r="C625" s="79"/>
      <c r="D625" s="79"/>
      <c r="E625" s="79"/>
      <c r="F625" s="79"/>
      <c r="G625" s="79"/>
    </row>
    <row r="626" spans="1:7" ht="15">
      <c r="A626" s="100"/>
      <c r="B626" s="100"/>
      <c r="C626" s="79"/>
      <c r="D626" s="79"/>
      <c r="E626" s="79"/>
      <c r="F626" s="79"/>
      <c r="G626" s="79"/>
    </row>
    <row r="627" spans="1:7" ht="15">
      <c r="A627" s="100"/>
      <c r="B627" s="100"/>
      <c r="C627" s="79"/>
      <c r="D627" s="79"/>
      <c r="E627" s="79"/>
      <c r="F627" s="79"/>
      <c r="G627" s="79"/>
    </row>
    <row r="628" spans="1:7" ht="15">
      <c r="A628" s="100"/>
      <c r="B628" s="100"/>
      <c r="C628" s="79"/>
      <c r="D628" s="79"/>
      <c r="E628" s="79"/>
      <c r="F628" s="79"/>
      <c r="G628" s="79"/>
    </row>
    <row r="629" spans="1:7" ht="15">
      <c r="A629" s="100"/>
      <c r="B629" s="100"/>
      <c r="C629" s="79"/>
      <c r="D629" s="79"/>
      <c r="E629" s="79"/>
      <c r="F629" s="79"/>
      <c r="G629" s="79"/>
    </row>
    <row r="630" spans="1:7" ht="15">
      <c r="A630" s="100"/>
      <c r="B630" s="100"/>
      <c r="C630" s="79"/>
      <c r="D630" s="79"/>
      <c r="E630" s="79"/>
      <c r="F630" s="79"/>
      <c r="G630" s="79"/>
    </row>
    <row r="631" spans="1:7" ht="15">
      <c r="A631" s="100"/>
      <c r="B631" s="100"/>
      <c r="C631" s="79"/>
      <c r="D631" s="79"/>
      <c r="E631" s="79"/>
      <c r="F631" s="79"/>
      <c r="G631" s="79"/>
    </row>
    <row r="632" spans="1:7" ht="15">
      <c r="A632" s="100"/>
      <c r="B632" s="100"/>
      <c r="C632" s="79"/>
      <c r="D632" s="79"/>
      <c r="E632" s="79"/>
      <c r="F632" s="79"/>
      <c r="G632" s="79"/>
    </row>
    <row r="633" spans="1:7" ht="15">
      <c r="A633" s="100"/>
      <c r="B633" s="100"/>
      <c r="C633" s="79"/>
      <c r="D633" s="79"/>
      <c r="E633" s="79"/>
      <c r="F633" s="79"/>
      <c r="G633" s="79"/>
    </row>
    <row r="634" spans="1:7" ht="15">
      <c r="A634" s="100"/>
      <c r="B634" s="100"/>
      <c r="C634" s="79"/>
      <c r="D634" s="79"/>
      <c r="E634" s="79"/>
      <c r="F634" s="79"/>
      <c r="G634" s="79"/>
    </row>
    <row r="635" spans="1:7" ht="15">
      <c r="A635" s="100"/>
      <c r="B635" s="100"/>
      <c r="C635" s="79"/>
      <c r="D635" s="79"/>
      <c r="E635" s="79"/>
      <c r="F635" s="79"/>
      <c r="G635" s="79"/>
    </row>
    <row r="636" spans="1:7" ht="15">
      <c r="A636" s="100"/>
      <c r="B636" s="100"/>
      <c r="C636" s="79"/>
      <c r="D636" s="79"/>
      <c r="E636" s="79"/>
      <c r="F636" s="79"/>
      <c r="G636" s="79"/>
    </row>
    <row r="637" spans="1:7" ht="15">
      <c r="A637" s="100"/>
      <c r="B637" s="100"/>
      <c r="C637" s="79"/>
      <c r="D637" s="79"/>
      <c r="E637" s="79"/>
      <c r="F637" s="79"/>
      <c r="G637" s="79"/>
    </row>
    <row r="638" spans="1:7" ht="15">
      <c r="A638" s="100"/>
      <c r="B638" s="100"/>
      <c r="C638" s="79"/>
      <c r="D638" s="79"/>
      <c r="E638" s="79"/>
      <c r="F638" s="79"/>
      <c r="G638" s="79"/>
    </row>
    <row r="639" spans="1:7" ht="15">
      <c r="A639" s="100"/>
      <c r="B639" s="100"/>
      <c r="C639" s="79"/>
      <c r="D639" s="79"/>
      <c r="E639" s="79"/>
      <c r="F639" s="79"/>
      <c r="G639" s="79"/>
    </row>
    <row r="640" spans="1:7" ht="15">
      <c r="A640" s="100"/>
      <c r="B640" s="100"/>
      <c r="C640" s="79"/>
      <c r="D640" s="79"/>
      <c r="E640" s="79"/>
      <c r="F640" s="79"/>
      <c r="G640" s="79"/>
    </row>
    <row r="641" spans="1:7" ht="15">
      <c r="A641" s="100"/>
      <c r="B641" s="100"/>
      <c r="C641" s="79"/>
      <c r="D641" s="79"/>
      <c r="E641" s="79"/>
      <c r="F641" s="79"/>
      <c r="G641" s="79"/>
    </row>
    <row r="642" spans="1:7" ht="15">
      <c r="A642" s="100"/>
      <c r="B642" s="100"/>
      <c r="C642" s="79"/>
      <c r="D642" s="79"/>
      <c r="E642" s="79"/>
      <c r="F642" s="79"/>
      <c r="G642" s="79"/>
    </row>
    <row r="643" spans="1:7" ht="15">
      <c r="A643" s="100"/>
      <c r="B643" s="100"/>
      <c r="C643" s="79"/>
      <c r="D643" s="79"/>
      <c r="E643" s="79"/>
      <c r="F643" s="79"/>
      <c r="G643" s="79"/>
    </row>
    <row r="644" spans="1:7" ht="15">
      <c r="A644" s="100"/>
      <c r="B644" s="100"/>
      <c r="C644" s="79"/>
      <c r="D644" s="79"/>
      <c r="E644" s="79"/>
      <c r="F644" s="79"/>
      <c r="G644" s="79"/>
    </row>
    <row r="645" spans="1:7" ht="15">
      <c r="A645" s="100"/>
      <c r="B645" s="100"/>
      <c r="C645" s="79"/>
      <c r="D645" s="79"/>
      <c r="E645" s="79"/>
      <c r="F645" s="79"/>
      <c r="G645" s="79"/>
    </row>
    <row r="646" spans="1:7" ht="15">
      <c r="A646" s="100"/>
      <c r="B646" s="100"/>
      <c r="C646" s="79"/>
      <c r="D646" s="79"/>
      <c r="E646" s="79"/>
      <c r="F646" s="79"/>
      <c r="G646" s="79"/>
    </row>
    <row r="647" spans="1:7" ht="15">
      <c r="A647" s="100"/>
      <c r="B647" s="100"/>
      <c r="C647" s="79"/>
      <c r="D647" s="79"/>
      <c r="E647" s="79"/>
      <c r="F647" s="79"/>
      <c r="G647" s="79"/>
    </row>
    <row r="648" spans="1:7" ht="15">
      <c r="A648" s="100"/>
      <c r="B648" s="100"/>
      <c r="C648" s="79"/>
      <c r="D648" s="79"/>
      <c r="E648" s="79"/>
      <c r="F648" s="79"/>
      <c r="G648" s="79"/>
    </row>
    <row r="649" spans="1:7" ht="15">
      <c r="A649" s="100"/>
      <c r="B649" s="100"/>
      <c r="C649" s="79"/>
      <c r="D649" s="79"/>
      <c r="E649" s="79"/>
      <c r="F649" s="79"/>
      <c r="G649" s="79"/>
    </row>
    <row r="650" spans="1:7" ht="15">
      <c r="A650" s="100"/>
      <c r="B650" s="100"/>
      <c r="C650" s="79"/>
      <c r="D650" s="79"/>
      <c r="E650" s="79"/>
      <c r="F650" s="79"/>
      <c r="G650" s="79"/>
    </row>
    <row r="651" spans="1:7" ht="15">
      <c r="A651" s="100"/>
      <c r="B651" s="100"/>
      <c r="C651" s="79"/>
      <c r="D651" s="79"/>
      <c r="E651" s="79"/>
      <c r="F651" s="79"/>
      <c r="G651" s="79"/>
    </row>
    <row r="652" spans="1:7" ht="15">
      <c r="A652" s="100"/>
      <c r="B652" s="100"/>
      <c r="C652" s="79"/>
      <c r="D652" s="79"/>
      <c r="E652" s="79"/>
      <c r="F652" s="79"/>
      <c r="G652" s="79"/>
    </row>
    <row r="653" spans="1:7" ht="15">
      <c r="A653" s="100"/>
      <c r="B653" s="100"/>
      <c r="C653" s="79"/>
      <c r="D653" s="79"/>
      <c r="E653" s="79"/>
      <c r="F653" s="79"/>
      <c r="G653" s="79"/>
    </row>
    <row r="654" spans="1:7" ht="15">
      <c r="A654" s="100"/>
      <c r="B654" s="100"/>
      <c r="C654" s="79"/>
      <c r="D654" s="79"/>
      <c r="E654" s="79"/>
      <c r="F654" s="79"/>
      <c r="G654" s="79"/>
    </row>
    <row r="655" spans="1:7" ht="15">
      <c r="A655" s="100"/>
      <c r="B655" s="100"/>
      <c r="C655" s="79"/>
      <c r="D655" s="79"/>
      <c r="E655" s="79"/>
      <c r="F655" s="79"/>
      <c r="G655" s="79"/>
    </row>
    <row r="656" spans="1:7" ht="15">
      <c r="A656" s="100"/>
      <c r="B656" s="100"/>
      <c r="C656" s="79"/>
      <c r="D656" s="79"/>
      <c r="E656" s="79"/>
      <c r="F656" s="79"/>
      <c r="G656" s="79"/>
    </row>
    <row r="657" spans="1:7" ht="15">
      <c r="A657" s="100"/>
      <c r="B657" s="100"/>
      <c r="C657" s="79"/>
      <c r="D657" s="79"/>
      <c r="E657" s="79"/>
      <c r="F657" s="79"/>
      <c r="G657" s="79"/>
    </row>
    <row r="658" spans="1:7" ht="15">
      <c r="A658" s="100"/>
      <c r="B658" s="100"/>
      <c r="C658" s="79"/>
      <c r="D658" s="79"/>
      <c r="E658" s="79"/>
      <c r="F658" s="79"/>
      <c r="G658" s="79"/>
    </row>
    <row r="659" spans="1:7" ht="15">
      <c r="A659" s="100"/>
      <c r="B659" s="100"/>
      <c r="C659" s="79"/>
      <c r="D659" s="79"/>
      <c r="E659" s="79"/>
      <c r="F659" s="79"/>
      <c r="G659" s="79"/>
    </row>
    <row r="660" spans="1:7" ht="15">
      <c r="A660" s="100"/>
      <c r="B660" s="100"/>
      <c r="C660" s="79"/>
      <c r="D660" s="79"/>
      <c r="E660" s="79"/>
      <c r="F660" s="79"/>
      <c r="G660" s="79"/>
    </row>
    <row r="661" spans="1:7" ht="15">
      <c r="A661" s="100"/>
      <c r="B661" s="100"/>
      <c r="C661" s="79"/>
      <c r="D661" s="79"/>
      <c r="E661" s="79"/>
      <c r="F661" s="79"/>
      <c r="G661" s="79"/>
    </row>
    <row r="662" spans="1:7" ht="15">
      <c r="A662" s="100"/>
      <c r="B662" s="100"/>
      <c r="C662" s="79"/>
      <c r="D662" s="79"/>
      <c r="E662" s="79"/>
      <c r="F662" s="79"/>
      <c r="G662" s="79"/>
    </row>
    <row r="663" spans="1:7" ht="15">
      <c r="A663" s="100"/>
      <c r="B663" s="100"/>
      <c r="C663" s="79"/>
      <c r="D663" s="79"/>
      <c r="E663" s="79"/>
      <c r="F663" s="79"/>
      <c r="G663" s="79"/>
    </row>
    <row r="664" spans="1:7" ht="15">
      <c r="A664" s="100"/>
      <c r="B664" s="100"/>
      <c r="C664" s="79"/>
      <c r="D664" s="79"/>
      <c r="E664" s="79"/>
      <c r="F664" s="79"/>
      <c r="G664" s="79"/>
    </row>
    <row r="665" spans="1:7" ht="15">
      <c r="A665" s="100"/>
      <c r="B665" s="100"/>
      <c r="C665" s="79"/>
      <c r="D665" s="79"/>
      <c r="E665" s="79"/>
      <c r="F665" s="79"/>
      <c r="G665" s="79"/>
    </row>
    <row r="666" spans="1:7" ht="15">
      <c r="A666" s="100"/>
      <c r="B666" s="100"/>
      <c r="C666" s="79"/>
      <c r="D666" s="79"/>
      <c r="E666" s="79"/>
      <c r="F666" s="79"/>
      <c r="G666" s="79"/>
    </row>
    <row r="667" spans="1:7" ht="15">
      <c r="A667" s="100"/>
      <c r="B667" s="100"/>
      <c r="C667" s="79"/>
      <c r="D667" s="79"/>
      <c r="E667" s="79"/>
      <c r="F667" s="79"/>
      <c r="G667" s="79"/>
    </row>
    <row r="668" spans="1:7" ht="15">
      <c r="A668" s="100"/>
      <c r="B668" s="100"/>
      <c r="C668" s="79"/>
      <c r="D668" s="79"/>
      <c r="E668" s="79"/>
      <c r="F668" s="79"/>
      <c r="G668" s="79"/>
    </row>
    <row r="669" spans="1:7" ht="15">
      <c r="A669" s="100"/>
      <c r="B669" s="100"/>
      <c r="C669" s="79"/>
      <c r="D669" s="79"/>
      <c r="E669" s="79"/>
      <c r="F669" s="79"/>
      <c r="G669" s="79"/>
    </row>
    <row r="670" spans="1:7" ht="15">
      <c r="A670" s="100"/>
      <c r="B670" s="100"/>
      <c r="C670" s="79"/>
      <c r="D670" s="79"/>
      <c r="E670" s="79"/>
      <c r="F670" s="79"/>
      <c r="G670" s="79"/>
    </row>
    <row r="671" spans="1:7" ht="15">
      <c r="A671" s="100"/>
      <c r="B671" s="100"/>
      <c r="C671" s="79"/>
      <c r="D671" s="79"/>
      <c r="E671" s="79"/>
      <c r="F671" s="79"/>
      <c r="G671" s="79"/>
    </row>
    <row r="672" spans="1:7" ht="15">
      <c r="A672" s="100"/>
      <c r="B672" s="100"/>
      <c r="C672" s="79"/>
      <c r="D672" s="79"/>
      <c r="E672" s="79"/>
      <c r="F672" s="79"/>
      <c r="G672" s="79"/>
    </row>
    <row r="673" spans="1:7" ht="15">
      <c r="A673" s="100"/>
      <c r="B673" s="100"/>
      <c r="C673" s="79"/>
      <c r="D673" s="79"/>
      <c r="E673" s="79"/>
      <c r="F673" s="79"/>
      <c r="G673" s="79"/>
    </row>
    <row r="674" spans="1:7" ht="15">
      <c r="A674" s="100"/>
      <c r="B674" s="100"/>
      <c r="C674" s="79"/>
      <c r="D674" s="79"/>
      <c r="E674" s="79"/>
      <c r="F674" s="79"/>
      <c r="G674" s="79"/>
    </row>
    <row r="675" spans="1:7" ht="15">
      <c r="A675" s="100"/>
      <c r="B675" s="100"/>
      <c r="C675" s="79"/>
      <c r="D675" s="79"/>
      <c r="E675" s="79"/>
      <c r="F675" s="79"/>
      <c r="G675" s="79"/>
    </row>
    <row r="676" spans="1:7" ht="15">
      <c r="A676" s="100"/>
      <c r="B676" s="100"/>
      <c r="C676" s="79"/>
      <c r="D676" s="79"/>
      <c r="E676" s="79"/>
      <c r="F676" s="79"/>
      <c r="G676" s="79"/>
    </row>
    <row r="677" spans="1:7" ht="15">
      <c r="A677" s="100"/>
      <c r="B677" s="100"/>
      <c r="C677" s="79"/>
      <c r="D677" s="79"/>
      <c r="E677" s="79"/>
      <c r="F677" s="79"/>
      <c r="G677" s="79"/>
    </row>
    <row r="678" spans="1:7" ht="15">
      <c r="A678" s="100"/>
      <c r="B678" s="100"/>
      <c r="C678" s="79"/>
      <c r="D678" s="79"/>
      <c r="E678" s="79"/>
      <c r="F678" s="79"/>
      <c r="G678" s="79"/>
    </row>
    <row r="679" spans="1:7" ht="15">
      <c r="A679" s="100"/>
      <c r="B679" s="100"/>
      <c r="C679" s="79"/>
      <c r="D679" s="79"/>
      <c r="E679" s="79"/>
      <c r="F679" s="79"/>
      <c r="G679" s="79"/>
    </row>
    <row r="680" spans="1:7" ht="15">
      <c r="A680" s="100"/>
      <c r="B680" s="100"/>
      <c r="C680" s="79"/>
      <c r="D680" s="79"/>
      <c r="E680" s="79"/>
      <c r="F680" s="79"/>
      <c r="G680" s="79"/>
    </row>
    <row r="681" spans="1:7" ht="15">
      <c r="A681" s="100"/>
      <c r="B681" s="100"/>
      <c r="C681" s="79"/>
      <c r="D681" s="79"/>
      <c r="E681" s="79"/>
      <c r="F681" s="79"/>
      <c r="G681" s="79"/>
    </row>
    <row r="682" spans="1:7" ht="15">
      <c r="A682" s="100"/>
      <c r="B682" s="100"/>
      <c r="C682" s="79"/>
      <c r="D682" s="79"/>
      <c r="E682" s="79"/>
      <c r="F682" s="79"/>
      <c r="G682" s="79"/>
    </row>
    <row r="683" spans="1:7" ht="15">
      <c r="A683" s="100"/>
      <c r="B683" s="100"/>
      <c r="C683" s="79"/>
      <c r="D683" s="79"/>
      <c r="E683" s="79"/>
      <c r="F683" s="79"/>
      <c r="G683" s="79"/>
    </row>
    <row r="684" spans="1:7" ht="15">
      <c r="A684" s="100"/>
      <c r="B684" s="100"/>
      <c r="C684" s="79"/>
      <c r="D684" s="79"/>
      <c r="E684" s="79"/>
      <c r="F684" s="79"/>
      <c r="G684" s="79"/>
    </row>
    <row r="685" spans="1:7" ht="15">
      <c r="A685" s="100"/>
      <c r="B685" s="100"/>
      <c r="C685" s="79"/>
      <c r="D685" s="79"/>
      <c r="E685" s="79"/>
      <c r="F685" s="79"/>
      <c r="G685" s="79"/>
    </row>
    <row r="686" spans="1:7" ht="15">
      <c r="A686" s="100"/>
      <c r="B686" s="100"/>
      <c r="C686" s="79"/>
      <c r="D686" s="79"/>
      <c r="E686" s="79"/>
      <c r="F686" s="79"/>
      <c r="G686" s="79"/>
    </row>
    <row r="687" spans="1:7" ht="15">
      <c r="A687" s="100"/>
      <c r="B687" s="100"/>
      <c r="C687" s="79"/>
      <c r="D687" s="79"/>
      <c r="E687" s="79"/>
      <c r="F687" s="79"/>
      <c r="G687" s="79"/>
    </row>
    <row r="688" spans="1:7" ht="15">
      <c r="A688" s="100"/>
      <c r="B688" s="100"/>
      <c r="C688" s="79"/>
      <c r="D688" s="79"/>
      <c r="E688" s="79"/>
      <c r="F688" s="79"/>
      <c r="G688" s="79"/>
    </row>
    <row r="689" spans="1:7" ht="15">
      <c r="A689" s="100"/>
      <c r="B689" s="100"/>
      <c r="C689" s="79"/>
      <c r="D689" s="79"/>
      <c r="E689" s="79"/>
      <c r="F689" s="79"/>
      <c r="G689" s="79"/>
    </row>
    <row r="690" spans="1:7" ht="15">
      <c r="A690" s="100"/>
      <c r="B690" s="100"/>
      <c r="C690" s="79"/>
      <c r="D690" s="79"/>
      <c r="E690" s="79"/>
      <c r="F690" s="79"/>
      <c r="G690" s="79"/>
    </row>
    <row r="691" spans="1:7" ht="15">
      <c r="A691" s="100"/>
      <c r="B691" s="100"/>
      <c r="C691" s="79"/>
      <c r="D691" s="79"/>
      <c r="E691" s="79"/>
      <c r="F691" s="79"/>
      <c r="G691" s="79"/>
    </row>
    <row r="692" spans="1:7" ht="15">
      <c r="A692" s="100"/>
      <c r="B692" s="100"/>
      <c r="C692" s="79"/>
      <c r="D692" s="79"/>
      <c r="E692" s="79"/>
      <c r="F692" s="79"/>
      <c r="G692" s="79"/>
    </row>
    <row r="693" spans="1:7" ht="15">
      <c r="A693" s="100"/>
      <c r="B693" s="100"/>
      <c r="C693" s="79"/>
      <c r="D693" s="79"/>
      <c r="E693" s="79"/>
      <c r="F693" s="79"/>
      <c r="G693" s="79"/>
    </row>
    <row r="694" spans="1:7" ht="15">
      <c r="A694" s="100"/>
      <c r="B694" s="100"/>
      <c r="C694" s="79"/>
      <c r="D694" s="79"/>
      <c r="E694" s="79"/>
      <c r="F694" s="79"/>
      <c r="G694" s="79"/>
    </row>
    <row r="695" spans="1:7" ht="15">
      <c r="A695" s="100"/>
      <c r="B695" s="100"/>
      <c r="C695" s="79"/>
      <c r="D695" s="79"/>
      <c r="E695" s="79"/>
      <c r="F695" s="79"/>
      <c r="G695" s="79"/>
    </row>
    <row r="696" spans="1:7" ht="15">
      <c r="A696" s="100"/>
      <c r="B696" s="100"/>
      <c r="C696" s="79"/>
      <c r="D696" s="79"/>
      <c r="E696" s="79"/>
      <c r="F696" s="79"/>
      <c r="G696" s="79"/>
    </row>
    <row r="697" spans="1:7" ht="15">
      <c r="A697" s="100"/>
      <c r="B697" s="100"/>
      <c r="C697" s="79"/>
      <c r="D697" s="79"/>
      <c r="E697" s="79"/>
      <c r="F697" s="79"/>
      <c r="G697" s="79"/>
    </row>
    <row r="698" spans="1:7" ht="15">
      <c r="A698" s="100"/>
      <c r="B698" s="100"/>
      <c r="C698" s="79"/>
      <c r="D698" s="79"/>
      <c r="E698" s="79"/>
      <c r="F698" s="79"/>
      <c r="G698" s="79"/>
    </row>
    <row r="699" spans="1:7" ht="15">
      <c r="A699" s="100"/>
      <c r="B699" s="100"/>
      <c r="C699" s="79"/>
      <c r="D699" s="79"/>
      <c r="E699" s="79"/>
      <c r="F699" s="79"/>
      <c r="G699" s="79"/>
    </row>
    <row r="700" spans="1:7" ht="15">
      <c r="A700" s="100"/>
      <c r="B700" s="100"/>
      <c r="C700" s="79"/>
      <c r="D700" s="79"/>
      <c r="E700" s="79"/>
      <c r="F700" s="79"/>
      <c r="G700" s="79"/>
    </row>
    <row r="701" spans="1:7" ht="15">
      <c r="A701" s="100"/>
      <c r="B701" s="100"/>
      <c r="C701" s="79"/>
      <c r="D701" s="79"/>
      <c r="E701" s="79"/>
      <c r="F701" s="79"/>
      <c r="G701" s="79"/>
    </row>
    <row r="702" spans="1:7" ht="15">
      <c r="A702" s="100"/>
      <c r="B702" s="100"/>
      <c r="C702" s="79"/>
      <c r="D702" s="79"/>
      <c r="E702" s="79"/>
      <c r="F702" s="79"/>
      <c r="G702" s="79"/>
    </row>
    <row r="703" spans="1:7" ht="15">
      <c r="A703" s="100"/>
      <c r="B703" s="100"/>
      <c r="C703" s="79"/>
      <c r="D703" s="79"/>
      <c r="E703" s="79"/>
      <c r="F703" s="79"/>
      <c r="G703" s="79"/>
    </row>
    <row r="704" spans="1:7" ht="15">
      <c r="A704" s="100"/>
      <c r="B704" s="100"/>
      <c r="C704" s="79"/>
      <c r="D704" s="79"/>
      <c r="E704" s="79"/>
      <c r="F704" s="79"/>
      <c r="G704" s="79"/>
    </row>
    <row r="705" spans="1:7" ht="15">
      <c r="A705" s="100"/>
      <c r="B705" s="100"/>
      <c r="C705" s="79"/>
      <c r="D705" s="79"/>
      <c r="E705" s="79"/>
      <c r="F705" s="79"/>
      <c r="G705" s="79"/>
    </row>
    <row r="706" spans="1:7" ht="15">
      <c r="A706" s="100"/>
      <c r="B706" s="100"/>
      <c r="C706" s="79"/>
      <c r="D706" s="79"/>
      <c r="E706" s="79"/>
      <c r="F706" s="79"/>
      <c r="G706" s="79"/>
    </row>
    <row r="707" spans="1:7" ht="15">
      <c r="A707" s="100"/>
      <c r="B707" s="100"/>
      <c r="C707" s="79"/>
      <c r="D707" s="79"/>
      <c r="E707" s="79"/>
      <c r="F707" s="79"/>
      <c r="G707" s="79"/>
    </row>
    <row r="708" spans="1:7" ht="15">
      <c r="A708" s="100"/>
      <c r="B708" s="100"/>
      <c r="C708" s="79"/>
      <c r="D708" s="79"/>
      <c r="E708" s="79"/>
      <c r="F708" s="79"/>
      <c r="G708" s="79"/>
    </row>
    <row r="709" spans="1:7" ht="15">
      <c r="A709" s="100"/>
      <c r="B709" s="100"/>
      <c r="C709" s="79"/>
      <c r="D709" s="79"/>
      <c r="E709" s="79"/>
      <c r="F709" s="79"/>
      <c r="G709" s="79"/>
    </row>
    <row r="710" spans="1:7" ht="15">
      <c r="A710" s="100"/>
      <c r="B710" s="100"/>
      <c r="C710" s="79"/>
      <c r="D710" s="79"/>
      <c r="E710" s="79"/>
      <c r="F710" s="79"/>
      <c r="G710" s="79"/>
    </row>
    <row r="711" spans="1:7" ht="15">
      <c r="A711" s="100"/>
      <c r="B711" s="100"/>
      <c r="C711" s="79"/>
      <c r="D711" s="79"/>
      <c r="E711" s="79"/>
      <c r="F711" s="79"/>
      <c r="G711" s="79"/>
    </row>
    <row r="712" spans="1:7" ht="15">
      <c r="A712" s="100"/>
      <c r="B712" s="100"/>
      <c r="C712" s="79"/>
      <c r="D712" s="79"/>
      <c r="E712" s="79"/>
      <c r="F712" s="79"/>
      <c r="G712" s="79"/>
    </row>
    <row r="713" spans="1:7" ht="15">
      <c r="A713" s="100"/>
      <c r="B713" s="100"/>
      <c r="C713" s="79"/>
      <c r="D713" s="79"/>
      <c r="E713" s="79"/>
      <c r="F713" s="79"/>
      <c r="G713" s="79"/>
    </row>
    <row r="714" spans="1:7" ht="15">
      <c r="A714" s="100"/>
      <c r="B714" s="100"/>
      <c r="C714" s="79"/>
      <c r="D714" s="79"/>
      <c r="E714" s="79"/>
      <c r="F714" s="79"/>
      <c r="G714" s="79"/>
    </row>
    <row r="715" spans="1:7" ht="15">
      <c r="A715" s="100"/>
      <c r="B715" s="100"/>
      <c r="C715" s="79"/>
      <c r="D715" s="79"/>
      <c r="E715" s="79"/>
      <c r="F715" s="79"/>
      <c r="G715" s="79"/>
    </row>
    <row r="716" spans="1:7" ht="15">
      <c r="A716" s="100"/>
      <c r="B716" s="100"/>
      <c r="C716" s="79"/>
      <c r="D716" s="79"/>
      <c r="E716" s="79"/>
      <c r="F716" s="79"/>
      <c r="G716" s="79"/>
    </row>
    <row r="717" spans="1:7" ht="15">
      <c r="A717" s="100"/>
      <c r="B717" s="100"/>
      <c r="C717" s="79"/>
      <c r="D717" s="79"/>
      <c r="E717" s="79"/>
      <c r="F717" s="79"/>
      <c r="G717" s="79"/>
    </row>
    <row r="718" spans="1:7" ht="15">
      <c r="A718" s="100"/>
      <c r="B718" s="100"/>
      <c r="C718" s="79"/>
      <c r="D718" s="79"/>
      <c r="E718" s="79"/>
      <c r="F718" s="79"/>
      <c r="G718" s="79"/>
    </row>
    <row r="719" spans="1:7" ht="15">
      <c r="A719" s="100"/>
      <c r="B719" s="100"/>
      <c r="C719" s="79"/>
      <c r="D719" s="79"/>
      <c r="E719" s="79"/>
      <c r="F719" s="79"/>
      <c r="G719" s="79"/>
    </row>
    <row r="720" spans="1:7" ht="15">
      <c r="A720" s="100"/>
      <c r="B720" s="100"/>
      <c r="C720" s="79"/>
      <c r="D720" s="79"/>
      <c r="E720" s="79"/>
      <c r="F720" s="79"/>
      <c r="G720" s="79"/>
    </row>
    <row r="721" spans="1:7" ht="15">
      <c r="A721" s="100"/>
      <c r="B721" s="100"/>
      <c r="C721" s="79"/>
      <c r="D721" s="79"/>
      <c r="E721" s="79"/>
      <c r="F721" s="79"/>
      <c r="G721" s="79"/>
    </row>
    <row r="722" spans="1:7" ht="15">
      <c r="A722" s="100"/>
      <c r="B722" s="100"/>
      <c r="C722" s="79"/>
      <c r="D722" s="79"/>
      <c r="E722" s="79"/>
      <c r="F722" s="79"/>
      <c r="G722" s="79"/>
    </row>
    <row r="723" spans="1:7" ht="15">
      <c r="A723" s="100"/>
      <c r="B723" s="100"/>
      <c r="C723" s="79"/>
      <c r="D723" s="79"/>
      <c r="E723" s="79"/>
      <c r="F723" s="79"/>
      <c r="G723" s="79"/>
    </row>
    <row r="724" spans="1:7" ht="15">
      <c r="A724" s="100"/>
      <c r="B724" s="100"/>
      <c r="C724" s="79"/>
      <c r="D724" s="79"/>
      <c r="E724" s="79"/>
      <c r="F724" s="79"/>
      <c r="G724" s="79"/>
    </row>
    <row r="725" spans="1:7" ht="15">
      <c r="A725" s="100"/>
      <c r="B725" s="100"/>
      <c r="C725" s="79"/>
      <c r="D725" s="79"/>
      <c r="E725" s="79"/>
      <c r="F725" s="79"/>
      <c r="G725" s="79"/>
    </row>
    <row r="726" spans="1:7" ht="15">
      <c r="A726" s="100"/>
      <c r="B726" s="100"/>
      <c r="C726" s="79"/>
      <c r="D726" s="79"/>
      <c r="E726" s="79"/>
      <c r="F726" s="79"/>
      <c r="G726" s="79"/>
    </row>
    <row r="727" spans="1:7" ht="15">
      <c r="A727" s="100"/>
      <c r="B727" s="100"/>
      <c r="C727" s="79"/>
      <c r="D727" s="79"/>
      <c r="E727" s="79"/>
      <c r="F727" s="79"/>
      <c r="G727" s="79"/>
    </row>
    <row r="728" spans="1:7" ht="15">
      <c r="A728" s="100"/>
      <c r="B728" s="100"/>
      <c r="C728" s="79"/>
      <c r="D728" s="79"/>
      <c r="E728" s="79"/>
      <c r="F728" s="79"/>
      <c r="G728" s="79"/>
    </row>
    <row r="729" spans="1:7" ht="15">
      <c r="A729" s="100"/>
      <c r="B729" s="100"/>
      <c r="C729" s="79"/>
      <c r="D729" s="79"/>
      <c r="E729" s="79"/>
      <c r="F729" s="79"/>
      <c r="G729" s="79"/>
    </row>
    <row r="730" spans="1:7" ht="15">
      <c r="A730" s="100"/>
      <c r="B730" s="100"/>
      <c r="C730" s="79"/>
      <c r="D730" s="79"/>
      <c r="E730" s="79"/>
      <c r="F730" s="79"/>
      <c r="G730" s="79"/>
    </row>
    <row r="731" spans="1:7" ht="15">
      <c r="A731" s="100"/>
      <c r="B731" s="100"/>
      <c r="C731" s="79"/>
      <c r="D731" s="79"/>
      <c r="E731" s="79"/>
      <c r="F731" s="79"/>
      <c r="G731" s="79"/>
    </row>
    <row r="732" spans="1:7" ht="15">
      <c r="A732" s="100"/>
      <c r="B732" s="100"/>
      <c r="C732" s="79"/>
      <c r="D732" s="79"/>
      <c r="E732" s="79"/>
      <c r="F732" s="79"/>
      <c r="G732" s="79"/>
    </row>
    <row r="733" spans="1:7" ht="15">
      <c r="A733" s="100"/>
      <c r="B733" s="100"/>
      <c r="C733" s="79"/>
      <c r="D733" s="79"/>
      <c r="E733" s="79"/>
      <c r="F733" s="79"/>
      <c r="G733" s="79"/>
    </row>
    <row r="734" spans="1:7" ht="15">
      <c r="A734" s="100"/>
      <c r="B734" s="100"/>
      <c r="C734" s="79"/>
      <c r="D734" s="79"/>
      <c r="E734" s="79"/>
      <c r="F734" s="79"/>
      <c r="G734" s="79"/>
    </row>
    <row r="735" spans="1:7" ht="15">
      <c r="A735" s="100"/>
      <c r="B735" s="100"/>
      <c r="C735" s="79"/>
      <c r="D735" s="79"/>
      <c r="E735" s="79"/>
      <c r="F735" s="79"/>
      <c r="G735" s="79"/>
    </row>
    <row r="736" spans="1:7" ht="15">
      <c r="A736" s="100"/>
      <c r="B736" s="100"/>
      <c r="C736" s="79"/>
      <c r="D736" s="79"/>
      <c r="E736" s="79"/>
      <c r="F736" s="79"/>
      <c r="G736" s="79"/>
    </row>
    <row r="737" spans="1:7" ht="15">
      <c r="A737" s="100"/>
      <c r="B737" s="100"/>
      <c r="C737" s="79"/>
      <c r="D737" s="79"/>
      <c r="E737" s="79"/>
      <c r="F737" s="79"/>
      <c r="G737" s="79"/>
    </row>
    <row r="738" spans="1:7" ht="15">
      <c r="A738" s="100"/>
      <c r="B738" s="100"/>
      <c r="C738" s="79"/>
      <c r="D738" s="79"/>
      <c r="E738" s="79"/>
      <c r="F738" s="79"/>
      <c r="G738" s="79"/>
    </row>
    <row r="739" spans="1:7" ht="15">
      <c r="A739" s="100"/>
      <c r="B739" s="100"/>
      <c r="C739" s="79"/>
      <c r="D739" s="79"/>
      <c r="E739" s="79"/>
      <c r="F739" s="79"/>
      <c r="G739" s="79"/>
    </row>
    <row r="740" spans="1:7" ht="15">
      <c r="A740" s="100"/>
      <c r="B740" s="100"/>
      <c r="C740" s="79"/>
      <c r="D740" s="79"/>
      <c r="E740" s="79"/>
      <c r="F740" s="79"/>
      <c r="G740" s="79"/>
    </row>
    <row r="741" spans="1:7" ht="15">
      <c r="A741" s="100"/>
      <c r="B741" s="100"/>
      <c r="C741" s="79"/>
      <c r="D741" s="79"/>
      <c r="E741" s="79"/>
      <c r="F741" s="79"/>
      <c r="G741" s="79"/>
    </row>
    <row r="742" spans="1:7" ht="15">
      <c r="A742" s="100"/>
      <c r="B742" s="100"/>
      <c r="C742" s="79"/>
      <c r="D742" s="79"/>
      <c r="E742" s="79"/>
      <c r="F742" s="79"/>
      <c r="G742" s="79"/>
    </row>
    <row r="743" spans="1:7" ht="15">
      <c r="A743" s="100"/>
      <c r="B743" s="100"/>
      <c r="C743" s="79"/>
      <c r="D743" s="79"/>
      <c r="E743" s="79"/>
      <c r="F743" s="79"/>
      <c r="G743" s="79"/>
    </row>
    <row r="744" spans="1:7" ht="15">
      <c r="A744" s="100"/>
      <c r="B744" s="100"/>
      <c r="C744" s="79"/>
      <c r="D744" s="79"/>
      <c r="E744" s="79"/>
      <c r="F744" s="79"/>
      <c r="G744" s="79"/>
    </row>
    <row r="745" spans="1:7" ht="15">
      <c r="A745" s="100"/>
      <c r="B745" s="100"/>
      <c r="C745" s="79"/>
      <c r="D745" s="79"/>
      <c r="E745" s="79"/>
      <c r="F745" s="79"/>
      <c r="G745" s="79"/>
    </row>
    <row r="746" spans="1:7" ht="15">
      <c r="A746" s="100"/>
      <c r="B746" s="100"/>
      <c r="C746" s="79"/>
      <c r="D746" s="79"/>
      <c r="E746" s="79"/>
      <c r="F746" s="79"/>
      <c r="G746" s="79"/>
    </row>
    <row r="747" spans="1:7" ht="15">
      <c r="A747" s="100"/>
      <c r="B747" s="100"/>
      <c r="C747" s="79"/>
      <c r="D747" s="79"/>
      <c r="E747" s="79"/>
      <c r="F747" s="79"/>
      <c r="G747" s="79"/>
    </row>
    <row r="748" spans="1:7" ht="15">
      <c r="A748" s="100"/>
      <c r="B748" s="100"/>
      <c r="C748" s="79"/>
      <c r="D748" s="79"/>
      <c r="E748" s="79"/>
      <c r="F748" s="79"/>
      <c r="G748" s="79"/>
    </row>
    <row r="749" spans="1:7" ht="15">
      <c r="A749" s="100"/>
      <c r="B749" s="100"/>
      <c r="C749" s="79"/>
      <c r="D749" s="79"/>
      <c r="E749" s="79"/>
      <c r="F749" s="79"/>
      <c r="G749" s="79"/>
    </row>
    <row r="750" spans="1:7" ht="15">
      <c r="A750" s="100"/>
      <c r="B750" s="100"/>
      <c r="C750" s="79"/>
      <c r="D750" s="79"/>
      <c r="E750" s="79"/>
      <c r="F750" s="79"/>
      <c r="G750" s="79"/>
    </row>
    <row r="751" spans="1:7" ht="15">
      <c r="A751" s="100"/>
      <c r="B751" s="100"/>
      <c r="C751" s="79"/>
      <c r="D751" s="79"/>
      <c r="E751" s="79"/>
      <c r="F751" s="79"/>
      <c r="G751" s="79"/>
    </row>
    <row r="752" spans="1:7" ht="15">
      <c r="A752" s="100"/>
      <c r="B752" s="100"/>
      <c r="C752" s="79"/>
      <c r="D752" s="79"/>
      <c r="E752" s="79"/>
      <c r="F752" s="79"/>
      <c r="G752" s="79"/>
    </row>
    <row r="753" spans="1:7" ht="15">
      <c r="A753" s="100"/>
      <c r="B753" s="100"/>
      <c r="C753" s="79"/>
      <c r="D753" s="79"/>
      <c r="E753" s="79"/>
      <c r="F753" s="79"/>
      <c r="G753" s="79"/>
    </row>
    <row r="754" spans="1:7" ht="15">
      <c r="A754" s="100"/>
      <c r="B754" s="100"/>
      <c r="C754" s="79"/>
      <c r="D754" s="79"/>
      <c r="E754" s="79"/>
      <c r="F754" s="79"/>
      <c r="G754" s="79"/>
    </row>
    <row r="755" spans="1:7" ht="15">
      <c r="A755" s="100"/>
      <c r="B755" s="100"/>
      <c r="C755" s="79"/>
      <c r="D755" s="79"/>
      <c r="E755" s="79"/>
      <c r="F755" s="79"/>
      <c r="G755" s="79"/>
    </row>
    <row r="756" spans="1:7" ht="15">
      <c r="A756" s="100"/>
      <c r="B756" s="100"/>
      <c r="C756" s="79"/>
      <c r="D756" s="79"/>
      <c r="E756" s="79"/>
      <c r="F756" s="79"/>
      <c r="G756" s="79"/>
    </row>
    <row r="757" spans="1:7" ht="15">
      <c r="A757" s="100"/>
      <c r="B757" s="100"/>
      <c r="C757" s="79"/>
      <c r="D757" s="79"/>
      <c r="E757" s="79"/>
      <c r="F757" s="79"/>
      <c r="G757" s="79"/>
    </row>
    <row r="758" spans="1:7" ht="15">
      <c r="A758" s="100"/>
      <c r="B758" s="100"/>
      <c r="C758" s="79"/>
      <c r="D758" s="79"/>
      <c r="E758" s="79"/>
      <c r="F758" s="79"/>
      <c r="G758" s="79"/>
    </row>
    <row r="759" spans="1:7" ht="15">
      <c r="A759" s="100"/>
      <c r="B759" s="100"/>
      <c r="C759" s="79"/>
      <c r="D759" s="79"/>
      <c r="E759" s="79"/>
      <c r="F759" s="79"/>
      <c r="G759" s="79"/>
    </row>
    <row r="760" spans="1:7" ht="15">
      <c r="A760" s="100"/>
      <c r="B760" s="100"/>
      <c r="C760" s="79"/>
      <c r="D760" s="79"/>
      <c r="E760" s="79"/>
      <c r="F760" s="79"/>
      <c r="G760" s="79"/>
    </row>
    <row r="761" spans="1:7" ht="15">
      <c r="A761" s="100"/>
      <c r="B761" s="100"/>
      <c r="C761" s="79"/>
      <c r="D761" s="79"/>
      <c r="E761" s="79"/>
      <c r="F761" s="79"/>
      <c r="G761" s="79"/>
    </row>
    <row r="762" spans="1:7" ht="15">
      <c r="A762" s="100"/>
      <c r="B762" s="100"/>
      <c r="C762" s="79"/>
      <c r="D762" s="79"/>
      <c r="E762" s="79"/>
      <c r="F762" s="79"/>
      <c r="G762" s="79"/>
    </row>
    <row r="763" spans="1:7" ht="15">
      <c r="A763" s="100"/>
      <c r="B763" s="100"/>
      <c r="C763" s="79"/>
      <c r="D763" s="79"/>
      <c r="E763" s="79"/>
      <c r="F763" s="79"/>
      <c r="G763" s="79"/>
    </row>
    <row r="764" spans="1:7" ht="15">
      <c r="A764" s="100"/>
      <c r="B764" s="100"/>
      <c r="C764" s="79"/>
      <c r="D764" s="79"/>
      <c r="E764" s="79"/>
      <c r="F764" s="79"/>
      <c r="G764" s="79"/>
    </row>
    <row r="765" spans="1:7" ht="15">
      <c r="A765" s="100"/>
      <c r="B765" s="100"/>
      <c r="C765" s="79"/>
      <c r="D765" s="79"/>
      <c r="E765" s="79"/>
      <c r="F765" s="79"/>
      <c r="G765" s="79"/>
    </row>
    <row r="766" spans="1:7" ht="15">
      <c r="A766" s="100"/>
      <c r="B766" s="100"/>
      <c r="C766" s="79"/>
      <c r="D766" s="79"/>
      <c r="E766" s="79"/>
      <c r="F766" s="79"/>
      <c r="G766" s="79"/>
    </row>
    <row r="767" spans="1:7" ht="15">
      <c r="A767" s="100"/>
      <c r="B767" s="100"/>
      <c r="C767" s="79"/>
      <c r="D767" s="79"/>
      <c r="E767" s="79"/>
      <c r="F767" s="79"/>
      <c r="G767" s="79"/>
    </row>
    <row r="768" spans="1:7" ht="15">
      <c r="A768" s="100"/>
      <c r="B768" s="100"/>
      <c r="C768" s="79"/>
      <c r="D768" s="79"/>
      <c r="E768" s="79"/>
      <c r="F768" s="79"/>
      <c r="G768" s="79"/>
    </row>
    <row r="769" spans="1:7" ht="15">
      <c r="A769" s="100"/>
      <c r="B769" s="100"/>
      <c r="C769" s="79"/>
      <c r="D769" s="79"/>
      <c r="E769" s="79"/>
      <c r="F769" s="79"/>
      <c r="G769" s="79"/>
    </row>
    <row r="770" spans="1:7" ht="15">
      <c r="A770" s="100"/>
      <c r="B770" s="100"/>
      <c r="C770" s="79"/>
      <c r="D770" s="79"/>
      <c r="E770" s="79"/>
      <c r="F770" s="79"/>
      <c r="G770" s="79"/>
    </row>
    <row r="771" spans="1:7" ht="15">
      <c r="A771" s="100"/>
      <c r="B771" s="100"/>
      <c r="C771" s="79"/>
      <c r="D771" s="79"/>
      <c r="E771" s="79"/>
      <c r="F771" s="79"/>
      <c r="G771" s="79"/>
    </row>
    <row r="772" spans="1:7" ht="15">
      <c r="A772" s="100"/>
      <c r="B772" s="100"/>
      <c r="C772" s="79"/>
      <c r="D772" s="79"/>
      <c r="E772" s="79"/>
      <c r="F772" s="79"/>
      <c r="G772" s="79"/>
    </row>
    <row r="773" spans="1:7" ht="15">
      <c r="A773" s="100"/>
      <c r="B773" s="100"/>
      <c r="C773" s="79"/>
      <c r="D773" s="79"/>
      <c r="E773" s="79"/>
      <c r="F773" s="79"/>
      <c r="G773" s="79"/>
    </row>
    <row r="774" spans="1:7" ht="15">
      <c r="A774" s="100"/>
      <c r="B774" s="100"/>
      <c r="C774" s="79"/>
      <c r="D774" s="79"/>
      <c r="E774" s="79"/>
      <c r="F774" s="79"/>
      <c r="G774" s="79"/>
    </row>
    <row r="775" spans="1:7" ht="15">
      <c r="A775" s="100"/>
      <c r="B775" s="100"/>
      <c r="C775" s="79"/>
      <c r="D775" s="79"/>
      <c r="E775" s="79"/>
      <c r="F775" s="79"/>
      <c r="G775" s="79"/>
    </row>
    <row r="776" spans="1:7" ht="15">
      <c r="A776" s="100"/>
      <c r="B776" s="100"/>
      <c r="C776" s="79"/>
      <c r="D776" s="79"/>
      <c r="E776" s="79"/>
      <c r="F776" s="79"/>
      <c r="G776" s="79"/>
    </row>
    <row r="777" spans="1:7" ht="15">
      <c r="A777" s="100"/>
      <c r="B777" s="100"/>
      <c r="C777" s="79"/>
      <c r="D777" s="79"/>
      <c r="E777" s="79"/>
      <c r="F777" s="79"/>
      <c r="G777" s="79"/>
    </row>
    <row r="778" spans="1:7" ht="15">
      <c r="A778" s="100"/>
      <c r="B778" s="100"/>
      <c r="C778" s="79"/>
      <c r="D778" s="79"/>
      <c r="E778" s="79"/>
      <c r="F778" s="79"/>
      <c r="G778" s="79"/>
    </row>
    <row r="779" spans="1:7" ht="15">
      <c r="A779" s="100"/>
      <c r="B779" s="100"/>
      <c r="C779" s="79"/>
      <c r="D779" s="79"/>
      <c r="E779" s="79"/>
      <c r="F779" s="79"/>
      <c r="G779" s="79"/>
    </row>
    <row r="780" spans="1:7" ht="15">
      <c r="A780" s="100"/>
      <c r="B780" s="100"/>
      <c r="C780" s="79"/>
      <c r="D780" s="79"/>
      <c r="E780" s="79"/>
      <c r="F780" s="79"/>
      <c r="G780" s="79"/>
    </row>
    <row r="781" spans="1:7" ht="15">
      <c r="A781" s="100"/>
      <c r="B781" s="100"/>
      <c r="C781" s="79"/>
      <c r="D781" s="79"/>
      <c r="E781" s="79"/>
      <c r="F781" s="79"/>
      <c r="G781" s="79"/>
    </row>
    <row r="782" spans="1:7" ht="15">
      <c r="A782" s="100"/>
      <c r="B782" s="100"/>
      <c r="C782" s="79"/>
      <c r="D782" s="79"/>
      <c r="E782" s="79"/>
      <c r="F782" s="79"/>
      <c r="G782" s="79"/>
    </row>
    <row r="783" spans="1:7" ht="15">
      <c r="A783" s="100"/>
      <c r="B783" s="100"/>
      <c r="C783" s="79"/>
      <c r="D783" s="79"/>
      <c r="E783" s="79"/>
      <c r="F783" s="79"/>
      <c r="G783" s="79"/>
    </row>
    <row r="784" spans="1:7" ht="15">
      <c r="A784" s="100"/>
      <c r="B784" s="100"/>
      <c r="C784" s="79"/>
      <c r="D784" s="79"/>
      <c r="E784" s="79"/>
      <c r="F784" s="79"/>
      <c r="G784" s="79"/>
    </row>
    <row r="785" spans="1:7" ht="15">
      <c r="A785" s="100"/>
      <c r="B785" s="100"/>
      <c r="C785" s="79"/>
      <c r="D785" s="79"/>
      <c r="E785" s="79"/>
      <c r="F785" s="79"/>
      <c r="G785" s="79"/>
    </row>
    <row r="786" spans="1:7" ht="15">
      <c r="A786" s="100"/>
      <c r="B786" s="100"/>
      <c r="C786" s="79"/>
      <c r="D786" s="79"/>
      <c r="E786" s="79"/>
      <c r="F786" s="79"/>
      <c r="G786" s="79"/>
    </row>
    <row r="787" spans="1:7" ht="15">
      <c r="A787" s="100"/>
      <c r="B787" s="100"/>
      <c r="C787" s="79"/>
      <c r="D787" s="79"/>
      <c r="E787" s="79"/>
      <c r="F787" s="79"/>
      <c r="G787" s="79"/>
    </row>
    <row r="788" spans="1:7" ht="15">
      <c r="A788" s="100"/>
      <c r="B788" s="100"/>
      <c r="C788" s="79"/>
      <c r="D788" s="79"/>
      <c r="E788" s="79"/>
      <c r="F788" s="79"/>
      <c r="G788" s="79"/>
    </row>
    <row r="789" spans="1:7" ht="15">
      <c r="A789" s="100"/>
      <c r="B789" s="100"/>
      <c r="C789" s="79"/>
      <c r="D789" s="79"/>
      <c r="E789" s="79"/>
      <c r="F789" s="79"/>
      <c r="G789" s="79"/>
    </row>
    <row r="790" spans="1:7" ht="15">
      <c r="A790" s="100"/>
      <c r="B790" s="100"/>
      <c r="C790" s="79"/>
      <c r="D790" s="79"/>
      <c r="E790" s="79"/>
      <c r="F790" s="79"/>
      <c r="G790" s="79"/>
    </row>
    <row r="791" spans="1:7" ht="15">
      <c r="A791" s="100"/>
      <c r="B791" s="100"/>
      <c r="C791" s="79"/>
      <c r="D791" s="79"/>
      <c r="E791" s="79"/>
      <c r="F791" s="79"/>
      <c r="G791" s="79"/>
    </row>
    <row r="792" spans="1:7" ht="15">
      <c r="A792" s="100"/>
      <c r="B792" s="100"/>
      <c r="C792" s="79"/>
      <c r="D792" s="79"/>
      <c r="E792" s="79"/>
      <c r="F792" s="79"/>
      <c r="G792" s="79"/>
    </row>
    <row r="793" spans="1:7" ht="15">
      <c r="A793" s="100"/>
      <c r="B793" s="100"/>
      <c r="C793" s="79"/>
      <c r="D793" s="79"/>
      <c r="E793" s="79"/>
      <c r="F793" s="79"/>
      <c r="G793" s="79"/>
    </row>
    <row r="794" spans="1:7" ht="15">
      <c r="A794" s="100"/>
      <c r="B794" s="100"/>
      <c r="C794" s="79"/>
      <c r="D794" s="79"/>
      <c r="E794" s="79"/>
      <c r="F794" s="79"/>
      <c r="G794" s="79"/>
    </row>
    <row r="795" spans="1:7" ht="15">
      <c r="A795" s="100"/>
      <c r="B795" s="100"/>
      <c r="C795" s="79"/>
      <c r="D795" s="79"/>
      <c r="E795" s="79"/>
      <c r="F795" s="79"/>
      <c r="G795" s="79"/>
    </row>
    <row r="796" spans="1:7" ht="15">
      <c r="A796" s="100"/>
      <c r="B796" s="100"/>
      <c r="C796" s="79"/>
      <c r="D796" s="79"/>
      <c r="E796" s="79"/>
      <c r="F796" s="79"/>
      <c r="G796" s="79"/>
    </row>
    <row r="797" spans="1:7" ht="15">
      <c r="A797" s="100"/>
      <c r="B797" s="100"/>
      <c r="C797" s="79"/>
      <c r="D797" s="79"/>
      <c r="E797" s="79"/>
      <c r="F797" s="79"/>
      <c r="G797" s="79"/>
    </row>
    <row r="798" spans="1:7" ht="15">
      <c r="A798" s="100"/>
      <c r="B798" s="100"/>
      <c r="C798" s="79"/>
      <c r="D798" s="79"/>
      <c r="E798" s="79"/>
      <c r="F798" s="79"/>
      <c r="G798" s="79"/>
    </row>
    <row r="799" spans="1:7" ht="15">
      <c r="A799" s="100"/>
      <c r="B799" s="100"/>
      <c r="C799" s="79"/>
      <c r="D799" s="79"/>
      <c r="E799" s="79"/>
      <c r="F799" s="79"/>
      <c r="G799" s="79"/>
    </row>
    <row r="800" spans="1:7" ht="15">
      <c r="A800" s="100"/>
      <c r="B800" s="100"/>
      <c r="C800" s="79"/>
      <c r="D800" s="79"/>
      <c r="E800" s="79"/>
      <c r="F800" s="79"/>
      <c r="G800" s="79"/>
    </row>
    <row r="801" spans="1:7" ht="15">
      <c r="A801" s="100"/>
      <c r="B801" s="100"/>
      <c r="C801" s="79"/>
      <c r="D801" s="79"/>
      <c r="E801" s="79"/>
      <c r="F801" s="79"/>
      <c r="G801" s="79"/>
    </row>
    <row r="802" spans="1:7" ht="15">
      <c r="A802" s="100"/>
      <c r="B802" s="100"/>
      <c r="C802" s="79"/>
      <c r="D802" s="79"/>
      <c r="E802" s="79"/>
      <c r="F802" s="79"/>
      <c r="G802" s="79"/>
    </row>
    <row r="803" spans="1:7" ht="15">
      <c r="A803" s="100"/>
      <c r="B803" s="100"/>
      <c r="C803" s="79"/>
      <c r="D803" s="79"/>
      <c r="E803" s="79"/>
      <c r="F803" s="79"/>
      <c r="G803" s="79"/>
    </row>
    <row r="804" spans="1:7" ht="15">
      <c r="A804" s="100"/>
      <c r="B804" s="100"/>
      <c r="C804" s="79"/>
      <c r="D804" s="79"/>
      <c r="E804" s="79"/>
      <c r="F804" s="79"/>
      <c r="G804" s="79"/>
    </row>
    <row r="805" spans="1:7" ht="15">
      <c r="A805" s="100"/>
      <c r="B805" s="100"/>
      <c r="C805" s="79"/>
      <c r="D805" s="79"/>
      <c r="E805" s="79"/>
      <c r="F805" s="79"/>
      <c r="G805" s="79"/>
    </row>
    <row r="806" spans="1:7" ht="15">
      <c r="A806" s="100"/>
      <c r="B806" s="100"/>
      <c r="C806" s="79"/>
      <c r="D806" s="79"/>
      <c r="E806" s="79"/>
      <c r="F806" s="79"/>
      <c r="G806" s="79"/>
    </row>
    <row r="807" spans="1:7" ht="15">
      <c r="A807" s="100"/>
      <c r="B807" s="100"/>
      <c r="C807" s="79"/>
      <c r="D807" s="79"/>
      <c r="E807" s="79"/>
      <c r="F807" s="79"/>
      <c r="G807" s="79"/>
    </row>
    <row r="808" spans="1:7" ht="15">
      <c r="A808" s="100"/>
      <c r="B808" s="100"/>
      <c r="C808" s="79"/>
      <c r="D808" s="79"/>
      <c r="E808" s="79"/>
      <c r="F808" s="79"/>
      <c r="G808" s="79"/>
    </row>
    <row r="809" spans="1:7" ht="15">
      <c r="A809" s="100"/>
      <c r="B809" s="100"/>
      <c r="C809" s="79"/>
      <c r="D809" s="79"/>
      <c r="E809" s="79"/>
      <c r="F809" s="79"/>
      <c r="G809" s="79"/>
    </row>
    <row r="810" spans="1:7" ht="15">
      <c r="A810" s="100"/>
      <c r="B810" s="100"/>
      <c r="C810" s="79"/>
      <c r="D810" s="79"/>
      <c r="E810" s="79"/>
      <c r="F810" s="79"/>
      <c r="G810" s="79"/>
    </row>
    <row r="811" spans="1:7" ht="15">
      <c r="A811" s="100"/>
      <c r="B811" s="100"/>
      <c r="C811" s="79"/>
      <c r="D811" s="79"/>
      <c r="E811" s="79"/>
      <c r="F811" s="79"/>
      <c r="G811" s="79"/>
    </row>
    <row r="812" spans="1:7" ht="15">
      <c r="A812" s="100"/>
      <c r="B812" s="100"/>
      <c r="C812" s="79"/>
      <c r="D812" s="79"/>
      <c r="E812" s="79"/>
      <c r="F812" s="79"/>
      <c r="G812" s="79"/>
    </row>
    <row r="813" spans="1:7" ht="15">
      <c r="A813" s="100"/>
      <c r="B813" s="100"/>
      <c r="C813" s="79"/>
      <c r="D813" s="79"/>
      <c r="E813" s="79"/>
      <c r="F813" s="79"/>
      <c r="G813" s="79"/>
    </row>
    <row r="814" spans="1:7" ht="15">
      <c r="A814" s="100"/>
      <c r="B814" s="100"/>
      <c r="C814" s="79"/>
      <c r="D814" s="79"/>
      <c r="E814" s="79"/>
      <c r="F814" s="79"/>
      <c r="G814" s="79"/>
    </row>
    <row r="815" spans="1:7" ht="15">
      <c r="A815" s="100"/>
      <c r="B815" s="100"/>
      <c r="C815" s="79"/>
      <c r="D815" s="79"/>
      <c r="E815" s="79"/>
      <c r="F815" s="79"/>
      <c r="G815" s="79"/>
    </row>
    <row r="816" spans="1:7" ht="15">
      <c r="A816" s="100"/>
      <c r="B816" s="100"/>
      <c r="C816" s="79"/>
      <c r="D816" s="79"/>
      <c r="E816" s="79"/>
      <c r="F816" s="79"/>
      <c r="G816" s="79"/>
    </row>
    <row r="817" spans="1:7" ht="15">
      <c r="A817" s="100"/>
      <c r="B817" s="100"/>
      <c r="C817" s="79"/>
      <c r="D817" s="79"/>
      <c r="E817" s="79"/>
      <c r="F817" s="79"/>
      <c r="G817" s="79"/>
    </row>
    <row r="818" spans="1:7" ht="15">
      <c r="A818" s="100"/>
      <c r="B818" s="100"/>
      <c r="C818" s="79"/>
      <c r="D818" s="79"/>
      <c r="E818" s="79"/>
      <c r="F818" s="79"/>
      <c r="G818" s="79"/>
    </row>
    <row r="819" spans="1:7" ht="15">
      <c r="A819" s="100"/>
      <c r="B819" s="100"/>
      <c r="C819" s="79"/>
      <c r="D819" s="79"/>
      <c r="E819" s="79"/>
      <c r="F819" s="79"/>
      <c r="G819" s="79"/>
    </row>
    <row r="820" spans="1:7" ht="15">
      <c r="A820" s="100"/>
      <c r="B820" s="100"/>
      <c r="C820" s="79"/>
      <c r="D820" s="79"/>
      <c r="E820" s="79"/>
      <c r="F820" s="79"/>
      <c r="G820" s="79"/>
    </row>
    <row r="821" spans="1:7" ht="15">
      <c r="A821" s="100"/>
      <c r="B821" s="100"/>
      <c r="C821" s="79"/>
      <c r="D821" s="79"/>
      <c r="E821" s="79"/>
      <c r="F821" s="79"/>
      <c r="G821" s="79"/>
    </row>
    <row r="822" spans="1:7" ht="15">
      <c r="A822" s="100"/>
      <c r="B822" s="100"/>
      <c r="C822" s="79"/>
      <c r="D822" s="79"/>
      <c r="E822" s="79"/>
      <c r="F822" s="79"/>
      <c r="G822" s="79"/>
    </row>
    <row r="823" spans="1:7" ht="15">
      <c r="A823" s="100"/>
      <c r="B823" s="100"/>
      <c r="C823" s="79"/>
      <c r="D823" s="79"/>
      <c r="E823" s="79"/>
      <c r="F823" s="79"/>
      <c r="G823" s="79"/>
    </row>
    <row r="824" spans="1:7" ht="15">
      <c r="A824" s="100"/>
      <c r="B824" s="100"/>
      <c r="C824" s="79"/>
      <c r="D824" s="79"/>
      <c r="E824" s="79"/>
      <c r="F824" s="79"/>
      <c r="G824" s="79"/>
    </row>
    <row r="825" spans="1:7" ht="15">
      <c r="A825" s="100"/>
      <c r="B825" s="100"/>
      <c r="C825" s="79"/>
      <c r="D825" s="79"/>
      <c r="E825" s="79"/>
      <c r="F825" s="79"/>
      <c r="G825" s="79"/>
    </row>
    <row r="826" spans="1:7" ht="15">
      <c r="A826" s="100"/>
      <c r="B826" s="100"/>
      <c r="C826" s="79"/>
      <c r="D826" s="79"/>
      <c r="E826" s="79"/>
      <c r="F826" s="79"/>
      <c r="G826" s="79"/>
    </row>
    <row r="827" spans="1:7" ht="15">
      <c r="A827" s="100"/>
      <c r="B827" s="100"/>
      <c r="C827" s="79"/>
      <c r="D827" s="79"/>
      <c r="E827" s="79"/>
      <c r="F827" s="79"/>
      <c r="G827" s="79"/>
    </row>
    <row r="828" spans="1:7" ht="15">
      <c r="A828" s="100"/>
      <c r="B828" s="100"/>
      <c r="C828" s="79"/>
      <c r="D828" s="79"/>
      <c r="E828" s="79"/>
      <c r="F828" s="79"/>
      <c r="G828" s="79"/>
    </row>
    <row r="829" spans="1:7" ht="15">
      <c r="A829" s="100"/>
      <c r="B829" s="100"/>
      <c r="C829" s="79"/>
      <c r="D829" s="79"/>
      <c r="E829" s="79"/>
      <c r="F829" s="79"/>
      <c r="G829" s="79"/>
    </row>
    <row r="830" spans="1:7" ht="15">
      <c r="A830" s="100"/>
      <c r="B830" s="100"/>
      <c r="C830" s="79"/>
      <c r="D830" s="79"/>
      <c r="E830" s="79"/>
      <c r="F830" s="79"/>
      <c r="G830" s="79"/>
    </row>
    <row r="831" spans="1:7" ht="15">
      <c r="A831" s="100"/>
      <c r="B831" s="100"/>
      <c r="C831" s="79"/>
      <c r="D831" s="79"/>
      <c r="E831" s="79"/>
      <c r="F831" s="79"/>
      <c r="G831" s="79"/>
    </row>
    <row r="832" spans="1:7" ht="15">
      <c r="A832" s="100"/>
      <c r="B832" s="100"/>
      <c r="C832" s="79"/>
      <c r="D832" s="79"/>
      <c r="E832" s="79"/>
      <c r="F832" s="79"/>
      <c r="G832" s="79"/>
    </row>
    <row r="833" spans="1:7" ht="15">
      <c r="A833" s="100"/>
      <c r="B833" s="100"/>
      <c r="C833" s="79"/>
      <c r="D833" s="79"/>
      <c r="E833" s="79"/>
      <c r="F833" s="79"/>
      <c r="G833" s="79"/>
    </row>
    <row r="834" spans="1:7" ht="15">
      <c r="A834" s="100"/>
      <c r="B834" s="100"/>
      <c r="C834" s="79"/>
      <c r="D834" s="79"/>
      <c r="E834" s="79"/>
      <c r="F834" s="79"/>
      <c r="G834" s="79"/>
    </row>
    <row r="835" spans="1:7" ht="15">
      <c r="A835" s="100"/>
      <c r="B835" s="100"/>
      <c r="C835" s="79"/>
      <c r="D835" s="79"/>
      <c r="E835" s="79"/>
      <c r="F835" s="79"/>
      <c r="G835" s="79"/>
    </row>
    <row r="836" spans="1:7" ht="15">
      <c r="A836" s="100"/>
      <c r="B836" s="100"/>
      <c r="C836" s="79"/>
      <c r="D836" s="79"/>
      <c r="E836" s="79"/>
      <c r="F836" s="79"/>
      <c r="G836" s="79"/>
    </row>
    <row r="837" spans="1:7" ht="15">
      <c r="A837" s="100"/>
      <c r="B837" s="100"/>
      <c r="C837" s="79"/>
      <c r="D837" s="79"/>
      <c r="E837" s="79"/>
      <c r="F837" s="79"/>
      <c r="G837" s="79"/>
    </row>
    <row r="838" spans="1:7" ht="15">
      <c r="A838" s="100"/>
      <c r="B838" s="100"/>
      <c r="C838" s="79"/>
      <c r="D838" s="79"/>
      <c r="E838" s="79"/>
      <c r="F838" s="79"/>
      <c r="G838" s="79"/>
    </row>
    <row r="839" spans="1:7" ht="15">
      <c r="A839" s="100"/>
      <c r="B839" s="100"/>
      <c r="C839" s="79"/>
      <c r="D839" s="79"/>
      <c r="E839" s="79"/>
      <c r="F839" s="79"/>
      <c r="G839" s="79"/>
    </row>
    <row r="840" spans="1:7" ht="15">
      <c r="A840" s="100"/>
      <c r="B840" s="100"/>
      <c r="C840" s="79"/>
      <c r="D840" s="79"/>
      <c r="E840" s="79"/>
      <c r="F840" s="79"/>
      <c r="G840" s="79"/>
    </row>
    <row r="841" spans="1:7" ht="15">
      <c r="A841" s="100"/>
      <c r="B841" s="100"/>
      <c r="C841" s="79"/>
      <c r="D841" s="79"/>
      <c r="E841" s="79"/>
      <c r="F841" s="79"/>
      <c r="G841" s="79"/>
    </row>
    <row r="842" spans="1:7" ht="15">
      <c r="A842" s="100"/>
      <c r="B842" s="100"/>
      <c r="C842" s="79"/>
      <c r="D842" s="79"/>
      <c r="E842" s="79"/>
      <c r="F842" s="79"/>
      <c r="G842" s="79"/>
    </row>
    <row r="843" spans="1:7" ht="15">
      <c r="A843" s="100"/>
      <c r="B843" s="100"/>
      <c r="C843" s="79"/>
      <c r="D843" s="79"/>
      <c r="E843" s="79"/>
      <c r="F843" s="79"/>
      <c r="G843" s="79"/>
    </row>
    <row r="844" spans="1:7" ht="15">
      <c r="A844" s="100"/>
      <c r="B844" s="100"/>
      <c r="C844" s="79"/>
      <c r="D844" s="79"/>
      <c r="E844" s="79"/>
      <c r="F844" s="79"/>
      <c r="G844" s="79"/>
    </row>
    <row r="845" spans="1:7" ht="15">
      <c r="A845" s="100"/>
      <c r="B845" s="100"/>
      <c r="C845" s="79"/>
      <c r="D845" s="79"/>
      <c r="E845" s="79"/>
      <c r="F845" s="79"/>
      <c r="G845" s="79"/>
    </row>
    <row r="846" spans="1:7" ht="15">
      <c r="A846" s="100"/>
      <c r="B846" s="100"/>
      <c r="C846" s="79"/>
      <c r="D846" s="79"/>
      <c r="E846" s="79"/>
      <c r="F846" s="79"/>
      <c r="G846" s="79"/>
    </row>
    <row r="847" spans="1:7" ht="15">
      <c r="A847" s="100"/>
      <c r="B847" s="100"/>
      <c r="C847" s="79"/>
      <c r="D847" s="79"/>
      <c r="E847" s="79"/>
      <c r="F847" s="79"/>
      <c r="G847" s="79"/>
    </row>
    <row r="848" spans="1:7" ht="15">
      <c r="A848" s="100"/>
      <c r="B848" s="100"/>
      <c r="C848" s="79"/>
      <c r="D848" s="79"/>
      <c r="E848" s="79"/>
      <c r="F848" s="79"/>
      <c r="G848" s="79"/>
    </row>
    <row r="849" spans="1:7" ht="15">
      <c r="A849" s="100"/>
      <c r="B849" s="100"/>
      <c r="C849" s="79"/>
      <c r="D849" s="79"/>
      <c r="E849" s="79"/>
      <c r="F849" s="79"/>
      <c r="G849" s="79"/>
    </row>
    <row r="850" spans="1:7" ht="15">
      <c r="A850" s="100"/>
      <c r="B850" s="100"/>
      <c r="C850" s="79"/>
      <c r="D850" s="79"/>
      <c r="E850" s="79"/>
      <c r="F850" s="79"/>
      <c r="G850" s="79"/>
    </row>
    <row r="851" spans="1:7" ht="15">
      <c r="A851" s="100"/>
      <c r="B851" s="100"/>
      <c r="C851" s="79"/>
      <c r="D851" s="79"/>
      <c r="E851" s="79"/>
      <c r="F851" s="79"/>
      <c r="G851" s="79"/>
    </row>
    <row r="852" spans="1:7" ht="15">
      <c r="A852" s="100"/>
      <c r="B852" s="100"/>
      <c r="C852" s="79"/>
      <c r="D852" s="79"/>
      <c r="E852" s="79"/>
      <c r="F852" s="79"/>
      <c r="G852" s="79"/>
    </row>
    <row r="853" spans="1:7" ht="15">
      <c r="A853" s="100"/>
      <c r="B853" s="100"/>
      <c r="C853" s="79"/>
      <c r="D853" s="79"/>
      <c r="E853" s="79"/>
      <c r="F853" s="79"/>
      <c r="G853" s="79"/>
    </row>
    <row r="854" spans="1:7" ht="15">
      <c r="A854" s="100"/>
      <c r="B854" s="100"/>
      <c r="C854" s="79"/>
      <c r="D854" s="79"/>
      <c r="E854" s="79"/>
      <c r="F854" s="79"/>
      <c r="G854" s="79"/>
    </row>
    <row r="855" spans="1:7" ht="15">
      <c r="A855" s="100"/>
      <c r="B855" s="100"/>
      <c r="C855" s="79"/>
      <c r="D855" s="79"/>
      <c r="E855" s="79"/>
      <c r="F855" s="79"/>
      <c r="G855" s="79"/>
    </row>
    <row r="856" spans="1:7" ht="15">
      <c r="A856" s="100"/>
      <c r="B856" s="100"/>
      <c r="C856" s="79"/>
      <c r="D856" s="79"/>
      <c r="E856" s="79"/>
      <c r="F856" s="79"/>
      <c r="G856" s="79"/>
    </row>
    <row r="857" spans="1:7" ht="15">
      <c r="A857" s="100"/>
      <c r="B857" s="100"/>
      <c r="C857" s="79"/>
      <c r="D857" s="79"/>
      <c r="E857" s="79"/>
      <c r="F857" s="79"/>
      <c r="G857" s="79"/>
    </row>
    <row r="858" spans="1:7" ht="15">
      <c r="A858" s="100"/>
      <c r="B858" s="100"/>
      <c r="C858" s="79"/>
      <c r="D858" s="79"/>
      <c r="E858" s="79"/>
      <c r="F858" s="79"/>
      <c r="G858" s="79"/>
    </row>
    <row r="859" spans="1:7" ht="15">
      <c r="A859" s="100"/>
      <c r="B859" s="100"/>
      <c r="C859" s="79"/>
      <c r="D859" s="79"/>
      <c r="E859" s="79"/>
      <c r="F859" s="79"/>
      <c r="G859" s="79"/>
    </row>
    <row r="860" spans="1:7" ht="15">
      <c r="A860" s="100"/>
      <c r="B860" s="100"/>
      <c r="C860" s="79"/>
      <c r="D860" s="79"/>
      <c r="E860" s="79"/>
      <c r="F860" s="79"/>
      <c r="G860" s="79"/>
    </row>
    <row r="861" spans="1:7" ht="15">
      <c r="A861" s="100"/>
      <c r="B861" s="100"/>
      <c r="C861" s="79"/>
      <c r="D861" s="79"/>
      <c r="E861" s="79"/>
      <c r="F861" s="79"/>
      <c r="G861" s="79"/>
    </row>
    <row r="862" spans="1:7" ht="15">
      <c r="A862" s="100"/>
      <c r="B862" s="100"/>
      <c r="C862" s="79"/>
      <c r="D862" s="79"/>
      <c r="E862" s="79"/>
      <c r="F862" s="79"/>
      <c r="G862" s="79"/>
    </row>
    <row r="863" spans="1:7" ht="15">
      <c r="A863" s="100"/>
      <c r="B863" s="100"/>
      <c r="C863" s="79"/>
      <c r="D863" s="79"/>
      <c r="E863" s="79"/>
      <c r="F863" s="79"/>
      <c r="G863" s="79"/>
    </row>
    <row r="864" spans="1:7" ht="15">
      <c r="A864" s="100"/>
      <c r="B864" s="100"/>
      <c r="C864" s="79"/>
      <c r="D864" s="79"/>
      <c r="E864" s="79"/>
      <c r="F864" s="79"/>
      <c r="G864" s="79"/>
    </row>
    <row r="865" spans="1:7" ht="15">
      <c r="A865" s="100"/>
      <c r="B865" s="100"/>
      <c r="C865" s="79"/>
      <c r="D865" s="79"/>
      <c r="E865" s="79"/>
      <c r="F865" s="79"/>
      <c r="G865" s="79"/>
    </row>
    <row r="866" spans="1:7" ht="15">
      <c r="A866" s="100"/>
      <c r="B866" s="100"/>
      <c r="C866" s="79"/>
      <c r="D866" s="79"/>
      <c r="E866" s="79"/>
      <c r="F866" s="79"/>
      <c r="G866" s="79"/>
    </row>
    <row r="867" spans="1:7" ht="15">
      <c r="A867" s="100"/>
      <c r="B867" s="100"/>
      <c r="C867" s="79"/>
      <c r="D867" s="79"/>
      <c r="E867" s="79"/>
      <c r="F867" s="79"/>
      <c r="G867" s="79"/>
    </row>
    <row r="868" spans="1:7" ht="15">
      <c r="A868" s="100"/>
      <c r="B868" s="100"/>
      <c r="C868" s="79"/>
      <c r="D868" s="79"/>
      <c r="E868" s="79"/>
      <c r="F868" s="79"/>
      <c r="G868" s="79"/>
    </row>
    <row r="869" spans="1:7" ht="15">
      <c r="A869" s="100"/>
      <c r="B869" s="100"/>
      <c r="C869" s="79"/>
      <c r="D869" s="79"/>
      <c r="E869" s="79"/>
      <c r="F869" s="79"/>
      <c r="G869" s="79"/>
    </row>
    <row r="870" spans="1:7" ht="15">
      <c r="A870" s="100"/>
      <c r="B870" s="100"/>
      <c r="C870" s="79"/>
      <c r="D870" s="79"/>
      <c r="E870" s="79"/>
      <c r="F870" s="79"/>
      <c r="G870" s="79"/>
    </row>
    <row r="871" spans="1:7" ht="15">
      <c r="A871" s="100"/>
      <c r="B871" s="100"/>
      <c r="C871" s="79"/>
      <c r="D871" s="79"/>
      <c r="E871" s="79"/>
      <c r="F871" s="79"/>
      <c r="G871" s="79"/>
    </row>
    <row r="872" spans="1:7" ht="15">
      <c r="A872" s="100"/>
      <c r="B872" s="100"/>
      <c r="C872" s="79"/>
      <c r="D872" s="79"/>
      <c r="E872" s="79"/>
      <c r="F872" s="79"/>
      <c r="G872" s="79"/>
    </row>
    <row r="873" spans="1:7" ht="15">
      <c r="A873" s="100"/>
      <c r="B873" s="100"/>
      <c r="C873" s="79"/>
      <c r="D873" s="79"/>
      <c r="E873" s="79"/>
      <c r="F873" s="79"/>
      <c r="G873" s="79"/>
    </row>
    <row r="874" spans="1:7" ht="15">
      <c r="A874" s="100"/>
      <c r="B874" s="100"/>
      <c r="C874" s="79"/>
      <c r="D874" s="79"/>
      <c r="E874" s="79"/>
      <c r="F874" s="79"/>
      <c r="G874" s="79"/>
    </row>
    <row r="875" spans="1:7" ht="15">
      <c r="A875" s="100"/>
      <c r="B875" s="100"/>
      <c r="C875" s="79"/>
      <c r="D875" s="79"/>
      <c r="E875" s="79"/>
      <c r="F875" s="79"/>
      <c r="G875" s="79"/>
    </row>
    <row r="876" spans="1:7" ht="15">
      <c r="A876" s="100"/>
      <c r="B876" s="100"/>
      <c r="C876" s="79"/>
      <c r="D876" s="79"/>
      <c r="E876" s="79"/>
      <c r="F876" s="79"/>
      <c r="G876" s="79"/>
    </row>
    <row r="877" spans="1:7" ht="15">
      <c r="A877" s="100"/>
      <c r="B877" s="100"/>
      <c r="C877" s="79"/>
      <c r="D877" s="79"/>
      <c r="E877" s="79"/>
      <c r="F877" s="79"/>
      <c r="G877" s="79"/>
    </row>
    <row r="878" spans="1:7" ht="15">
      <c r="A878" s="100"/>
      <c r="B878" s="100"/>
      <c r="C878" s="79"/>
      <c r="D878" s="79"/>
      <c r="E878" s="79"/>
      <c r="F878" s="79"/>
      <c r="G878" s="79"/>
    </row>
    <row r="879" spans="1:7" ht="15">
      <c r="A879" s="100"/>
      <c r="B879" s="100"/>
      <c r="C879" s="79"/>
      <c r="D879" s="79"/>
      <c r="E879" s="79"/>
      <c r="F879" s="79"/>
      <c r="G879" s="79"/>
    </row>
    <row r="880" spans="1:7" ht="15">
      <c r="A880" s="100"/>
      <c r="B880" s="100"/>
      <c r="C880" s="79"/>
      <c r="D880" s="79"/>
      <c r="E880" s="79"/>
      <c r="F880" s="79"/>
      <c r="G880" s="79"/>
    </row>
    <row r="881" spans="1:7" ht="15">
      <c r="A881" s="100"/>
      <c r="B881" s="100"/>
      <c r="C881" s="79"/>
      <c r="D881" s="79"/>
      <c r="E881" s="79"/>
      <c r="F881" s="79"/>
      <c r="G881" s="79"/>
    </row>
    <row r="882" spans="1:7" ht="15">
      <c r="A882" s="100"/>
      <c r="B882" s="100"/>
      <c r="C882" s="79"/>
      <c r="D882" s="79"/>
      <c r="E882" s="79"/>
      <c r="F882" s="79"/>
      <c r="G882" s="79"/>
    </row>
    <row r="883" spans="1:7" ht="15">
      <c r="A883" s="100"/>
      <c r="B883" s="100"/>
      <c r="C883" s="79"/>
      <c r="D883" s="79"/>
      <c r="E883" s="79"/>
      <c r="F883" s="79"/>
      <c r="G883" s="79"/>
    </row>
    <row r="884" spans="1:7" ht="15">
      <c r="A884" s="100"/>
      <c r="B884" s="100"/>
      <c r="C884" s="79"/>
      <c r="D884" s="79"/>
      <c r="E884" s="79"/>
      <c r="F884" s="79"/>
      <c r="G884" s="79"/>
    </row>
    <row r="885" spans="1:7" ht="15">
      <c r="A885" s="100"/>
      <c r="B885" s="100"/>
      <c r="C885" s="79"/>
      <c r="D885" s="79"/>
      <c r="E885" s="79"/>
      <c r="F885" s="79"/>
      <c r="G885" s="79"/>
    </row>
    <row r="886" spans="1:7" ht="15">
      <c r="A886" s="100"/>
      <c r="B886" s="100"/>
      <c r="C886" s="79"/>
      <c r="D886" s="79"/>
      <c r="E886" s="79"/>
      <c r="F886" s="79"/>
      <c r="G886" s="79"/>
    </row>
    <row r="887" spans="1:7" ht="15">
      <c r="A887" s="100"/>
      <c r="B887" s="100"/>
      <c r="C887" s="79"/>
      <c r="D887" s="79"/>
      <c r="E887" s="79"/>
      <c r="F887" s="79"/>
      <c r="G887" s="79"/>
    </row>
    <row r="888" spans="1:7" ht="15">
      <c r="A888" s="100"/>
      <c r="B888" s="100"/>
      <c r="C888" s="79"/>
      <c r="D888" s="79"/>
      <c r="E888" s="79"/>
      <c r="F888" s="79"/>
      <c r="G888" s="79"/>
    </row>
    <row r="889" spans="1:7" ht="15">
      <c r="A889" s="100"/>
      <c r="B889" s="100"/>
      <c r="C889" s="79"/>
      <c r="D889" s="79"/>
      <c r="E889" s="79"/>
      <c r="F889" s="79"/>
      <c r="G889" s="79"/>
    </row>
    <row r="890" spans="1:7" ht="15">
      <c r="A890" s="100"/>
      <c r="B890" s="100"/>
      <c r="C890" s="79"/>
      <c r="D890" s="79"/>
      <c r="E890" s="79"/>
      <c r="F890" s="79"/>
      <c r="G890" s="79"/>
    </row>
    <row r="891" spans="1:7" ht="15">
      <c r="A891" s="100"/>
      <c r="B891" s="100"/>
      <c r="C891" s="79"/>
      <c r="D891" s="79"/>
      <c r="E891" s="79"/>
      <c r="F891" s="79"/>
      <c r="G891" s="79"/>
    </row>
    <row r="892" spans="1:7" ht="15">
      <c r="A892" s="100"/>
      <c r="B892" s="100"/>
      <c r="C892" s="79"/>
      <c r="D892" s="79"/>
      <c r="E892" s="79"/>
      <c r="F892" s="79"/>
      <c r="G892" s="79"/>
    </row>
    <row r="893" spans="1:7" ht="15">
      <c r="A893" s="100"/>
      <c r="B893" s="100"/>
      <c r="C893" s="79"/>
      <c r="D893" s="79"/>
      <c r="E893" s="79"/>
      <c r="F893" s="79"/>
      <c r="G893" s="79"/>
    </row>
    <row r="894" spans="1:7" ht="15">
      <c r="A894" s="100"/>
      <c r="B894" s="100"/>
      <c r="C894" s="79"/>
      <c r="D894" s="79"/>
      <c r="E894" s="79"/>
      <c r="F894" s="79"/>
      <c r="G894" s="79"/>
    </row>
    <row r="895" spans="1:7" ht="15">
      <c r="A895" s="100"/>
      <c r="B895" s="100"/>
      <c r="C895" s="79"/>
      <c r="D895" s="79"/>
      <c r="E895" s="79"/>
      <c r="F895" s="79"/>
      <c r="G895" s="79"/>
    </row>
    <row r="896" spans="1:7" ht="15">
      <c r="A896" s="100"/>
      <c r="B896" s="100"/>
      <c r="C896" s="79"/>
      <c r="D896" s="79"/>
      <c r="E896" s="79"/>
      <c r="F896" s="79"/>
      <c r="G896" s="79"/>
    </row>
    <row r="897" spans="1:7" ht="15">
      <c r="A897" s="100"/>
      <c r="B897" s="100"/>
      <c r="C897" s="79"/>
      <c r="D897" s="79"/>
      <c r="E897" s="79"/>
      <c r="F897" s="79"/>
      <c r="G897" s="79"/>
    </row>
    <row r="898" spans="1:7" ht="15">
      <c r="A898" s="100"/>
      <c r="B898" s="100"/>
      <c r="C898" s="79"/>
      <c r="D898" s="79"/>
      <c r="E898" s="79"/>
      <c r="F898" s="79"/>
      <c r="G898" s="79"/>
    </row>
    <row r="899" spans="1:7" ht="15">
      <c r="A899" s="100"/>
      <c r="B899" s="100"/>
      <c r="C899" s="79"/>
      <c r="D899" s="79"/>
      <c r="E899" s="79"/>
      <c r="F899" s="79"/>
      <c r="G899" s="79"/>
    </row>
    <row r="900" spans="1:7" ht="15">
      <c r="A900" s="100"/>
      <c r="B900" s="100"/>
      <c r="C900" s="79"/>
      <c r="D900" s="79"/>
      <c r="E900" s="79"/>
      <c r="F900" s="79"/>
      <c r="G900" s="79"/>
    </row>
    <row r="901" spans="1:7" ht="15">
      <c r="A901" s="100"/>
      <c r="B901" s="100"/>
      <c r="C901" s="79"/>
      <c r="D901" s="79"/>
      <c r="E901" s="79"/>
      <c r="F901" s="79"/>
      <c r="G901" s="79"/>
    </row>
    <row r="902" spans="1:7" ht="15">
      <c r="A902" s="100"/>
      <c r="B902" s="100"/>
      <c r="C902" s="79"/>
      <c r="D902" s="79"/>
      <c r="E902" s="79"/>
      <c r="F902" s="79"/>
      <c r="G902" s="79"/>
    </row>
    <row r="903" spans="1:7" ht="15">
      <c r="A903" s="100"/>
      <c r="B903" s="100"/>
      <c r="C903" s="79"/>
      <c r="D903" s="79"/>
      <c r="E903" s="79"/>
      <c r="F903" s="79"/>
      <c r="G903" s="79"/>
    </row>
    <row r="904" spans="1:7" ht="15">
      <c r="A904" s="100"/>
      <c r="B904" s="100"/>
      <c r="C904" s="79"/>
      <c r="D904" s="79"/>
      <c r="E904" s="79"/>
      <c r="F904" s="79"/>
      <c r="G904" s="79"/>
    </row>
    <row r="905" spans="1:7" ht="15">
      <c r="A905" s="100"/>
      <c r="B905" s="100"/>
      <c r="C905" s="79"/>
      <c r="D905" s="79"/>
      <c r="E905" s="79"/>
      <c r="F905" s="79"/>
      <c r="G905" s="79"/>
    </row>
    <row r="906" spans="1:7" ht="15">
      <c r="A906" s="100"/>
      <c r="B906" s="100"/>
      <c r="C906" s="79"/>
      <c r="D906" s="79"/>
      <c r="E906" s="79"/>
      <c r="F906" s="79"/>
      <c r="G906" s="79"/>
    </row>
    <row r="907" spans="1:7" ht="15">
      <c r="A907" s="100"/>
      <c r="B907" s="100"/>
      <c r="C907" s="79"/>
      <c r="D907" s="79"/>
      <c r="E907" s="79"/>
      <c r="F907" s="79"/>
      <c r="G907" s="79"/>
    </row>
    <row r="908" spans="1:7" ht="15">
      <c r="A908" s="100"/>
      <c r="B908" s="100"/>
      <c r="C908" s="79"/>
      <c r="D908" s="79"/>
      <c r="E908" s="79"/>
      <c r="F908" s="79"/>
      <c r="G908" s="79"/>
    </row>
    <row r="909" spans="1:7" ht="15">
      <c r="A909" s="100"/>
      <c r="B909" s="100"/>
      <c r="C909" s="79"/>
      <c r="D909" s="79"/>
      <c r="E909" s="79"/>
      <c r="F909" s="79"/>
      <c r="G909" s="79"/>
    </row>
    <row r="910" spans="1:7" ht="15">
      <c r="A910" s="100"/>
      <c r="B910" s="100"/>
      <c r="C910" s="79"/>
      <c r="D910" s="79"/>
      <c r="E910" s="79"/>
      <c r="F910" s="79"/>
      <c r="G910" s="79"/>
    </row>
    <row r="911" spans="1:7" ht="15">
      <c r="A911" s="100"/>
      <c r="B911" s="100"/>
      <c r="C911" s="79"/>
      <c r="D911" s="79"/>
      <c r="E911" s="79"/>
      <c r="F911" s="79"/>
      <c r="G911" s="79"/>
    </row>
    <row r="912" spans="1:7" ht="15">
      <c r="A912" s="100"/>
      <c r="B912" s="100"/>
      <c r="C912" s="79"/>
      <c r="D912" s="79"/>
      <c r="E912" s="79"/>
      <c r="F912" s="79"/>
      <c r="G912" s="79"/>
    </row>
    <row r="913" spans="1:7" ht="15">
      <c r="A913" s="100"/>
      <c r="B913" s="100"/>
      <c r="C913" s="79"/>
      <c r="D913" s="79"/>
      <c r="E913" s="79"/>
      <c r="F913" s="79"/>
      <c r="G913" s="79"/>
    </row>
    <row r="914" spans="1:7" ht="15">
      <c r="A914" s="100"/>
      <c r="B914" s="100"/>
      <c r="C914" s="79"/>
      <c r="D914" s="79"/>
      <c r="E914" s="79"/>
      <c r="F914" s="79"/>
      <c r="G914" s="79"/>
    </row>
    <row r="915" spans="1:7" ht="15">
      <c r="A915" s="100"/>
      <c r="B915" s="100"/>
      <c r="C915" s="79"/>
      <c r="D915" s="79"/>
      <c r="E915" s="79"/>
      <c r="F915" s="79"/>
      <c r="G915" s="79"/>
    </row>
    <row r="916" spans="1:7" ht="15">
      <c r="A916" s="100"/>
      <c r="B916" s="100"/>
      <c r="C916" s="79"/>
      <c r="D916" s="79"/>
      <c r="E916" s="79"/>
      <c r="F916" s="79"/>
      <c r="G916" s="79"/>
    </row>
    <row r="917" spans="1:7" ht="15">
      <c r="A917" s="100"/>
      <c r="B917" s="100"/>
      <c r="C917" s="79"/>
      <c r="D917" s="79"/>
      <c r="E917" s="79"/>
      <c r="F917" s="79"/>
      <c r="G917" s="79"/>
    </row>
    <row r="918" spans="1:7" ht="15">
      <c r="A918" s="100"/>
      <c r="B918" s="100"/>
      <c r="C918" s="79"/>
      <c r="D918" s="79"/>
      <c r="E918" s="79"/>
      <c r="F918" s="79"/>
      <c r="G918" s="79"/>
    </row>
    <row r="919" spans="1:7" ht="15">
      <c r="A919" s="100"/>
      <c r="B919" s="100"/>
      <c r="C919" s="79"/>
      <c r="D919" s="79"/>
      <c r="E919" s="79"/>
      <c r="F919" s="79"/>
      <c r="G919" s="79"/>
    </row>
    <row r="920" spans="1:7" ht="15">
      <c r="A920" s="100"/>
      <c r="B920" s="100"/>
      <c r="C920" s="79"/>
      <c r="D920" s="79"/>
      <c r="E920" s="79"/>
      <c r="F920" s="79"/>
      <c r="G920" s="79"/>
    </row>
    <row r="921" spans="1:7" ht="15">
      <c r="A921" s="100"/>
      <c r="B921" s="100"/>
      <c r="C921" s="79"/>
      <c r="D921" s="79"/>
      <c r="E921" s="79"/>
      <c r="F921" s="79"/>
      <c r="G921" s="79"/>
    </row>
    <row r="922" spans="1:7" ht="15">
      <c r="A922" s="100"/>
      <c r="B922" s="100"/>
      <c r="C922" s="79"/>
      <c r="D922" s="79"/>
      <c r="E922" s="79"/>
      <c r="F922" s="79"/>
      <c r="G922" s="79"/>
    </row>
    <row r="923" spans="1:7" ht="15">
      <c r="A923" s="100"/>
      <c r="B923" s="100"/>
      <c r="C923" s="79"/>
      <c r="D923" s="79"/>
      <c r="E923" s="79"/>
      <c r="F923" s="79"/>
      <c r="G923" s="79"/>
    </row>
    <row r="924" spans="1:7" ht="15">
      <c r="A924" s="100"/>
      <c r="B924" s="100"/>
      <c r="C924" s="79"/>
      <c r="D924" s="79"/>
      <c r="E924" s="79"/>
      <c r="F924" s="79"/>
      <c r="G924" s="79"/>
    </row>
    <row r="925" spans="1:7" ht="15">
      <c r="A925" s="100"/>
      <c r="B925" s="100"/>
      <c r="C925" s="79"/>
      <c r="D925" s="79"/>
      <c r="E925" s="79"/>
      <c r="F925" s="79"/>
      <c r="G925" s="79"/>
    </row>
    <row r="926" spans="1:7" ht="15">
      <c r="A926" s="100"/>
      <c r="B926" s="100"/>
      <c r="C926" s="79"/>
      <c r="D926" s="79"/>
      <c r="E926" s="79"/>
      <c r="F926" s="79"/>
      <c r="G926" s="79"/>
    </row>
    <row r="927" spans="1:7" ht="15">
      <c r="A927" s="100"/>
      <c r="B927" s="100"/>
      <c r="C927" s="79"/>
      <c r="D927" s="79"/>
      <c r="E927" s="79"/>
      <c r="F927" s="79"/>
      <c r="G927" s="79"/>
    </row>
    <row r="928" spans="1:7" ht="15">
      <c r="A928" s="100"/>
      <c r="B928" s="100"/>
      <c r="C928" s="79"/>
      <c r="D928" s="79"/>
      <c r="E928" s="79"/>
      <c r="F928" s="79"/>
      <c r="G928" s="79"/>
    </row>
    <row r="929" spans="1:7" ht="15">
      <c r="A929" s="100"/>
      <c r="B929" s="100"/>
      <c r="C929" s="79"/>
      <c r="D929" s="79"/>
      <c r="E929" s="79"/>
      <c r="F929" s="79"/>
      <c r="G929" s="79"/>
    </row>
    <row r="930" spans="1:7" ht="15">
      <c r="A930" s="100"/>
      <c r="B930" s="100"/>
      <c r="C930" s="79"/>
      <c r="D930" s="79"/>
      <c r="E930" s="79"/>
      <c r="F930" s="79"/>
      <c r="G930" s="79"/>
    </row>
    <row r="931" spans="1:7" ht="15">
      <c r="A931" s="100"/>
      <c r="B931" s="100"/>
      <c r="C931" s="79"/>
      <c r="D931" s="79"/>
      <c r="E931" s="79"/>
      <c r="F931" s="79"/>
      <c r="G931" s="79"/>
    </row>
    <row r="932" spans="1:7" ht="15">
      <c r="A932" s="100"/>
      <c r="B932" s="100"/>
      <c r="C932" s="79"/>
      <c r="D932" s="79"/>
      <c r="E932" s="79"/>
      <c r="F932" s="79"/>
      <c r="G932" s="79"/>
    </row>
    <row r="933" spans="1:7" ht="15">
      <c r="A933" s="100"/>
      <c r="B933" s="100"/>
      <c r="C933" s="79"/>
      <c r="D933" s="79"/>
      <c r="E933" s="79"/>
      <c r="F933" s="79"/>
      <c r="G933" s="79"/>
    </row>
    <row r="934" spans="1:7" ht="15">
      <c r="A934" s="100"/>
      <c r="B934" s="100"/>
      <c r="C934" s="79"/>
      <c r="D934" s="79"/>
      <c r="E934" s="79"/>
      <c r="F934" s="79"/>
      <c r="G934" s="79"/>
    </row>
    <row r="935" spans="1:7" ht="15">
      <c r="A935" s="100"/>
      <c r="B935" s="100"/>
      <c r="C935" s="79"/>
      <c r="D935" s="79"/>
      <c r="E935" s="79"/>
      <c r="F935" s="79"/>
      <c r="G935" s="79"/>
    </row>
    <row r="936" spans="1:7" ht="15">
      <c r="A936" s="100"/>
      <c r="B936" s="100"/>
      <c r="C936" s="79"/>
      <c r="D936" s="79"/>
      <c r="E936" s="79"/>
      <c r="F936" s="79"/>
      <c r="G936" s="79"/>
    </row>
    <row r="937" spans="1:7" ht="15">
      <c r="A937" s="100"/>
      <c r="B937" s="100"/>
      <c r="C937" s="79"/>
      <c r="D937" s="79"/>
      <c r="E937" s="79"/>
      <c r="F937" s="79"/>
      <c r="G937" s="79"/>
    </row>
    <row r="938" spans="1:7" ht="15">
      <c r="A938" s="100"/>
      <c r="B938" s="100"/>
      <c r="C938" s="79"/>
      <c r="D938" s="79"/>
      <c r="E938" s="79"/>
      <c r="F938" s="79"/>
      <c r="G938" s="79"/>
    </row>
    <row r="939" spans="1:7" ht="15">
      <c r="A939" s="100"/>
      <c r="B939" s="100"/>
      <c r="C939" s="79"/>
      <c r="D939" s="79"/>
      <c r="E939" s="79"/>
      <c r="F939" s="79"/>
      <c r="G939" s="79"/>
    </row>
    <row r="940" spans="1:7" ht="15">
      <c r="A940" s="100"/>
      <c r="B940" s="100"/>
      <c r="C940" s="79"/>
      <c r="D940" s="79"/>
      <c r="E940" s="79"/>
      <c r="F940" s="79"/>
      <c r="G940" s="79"/>
    </row>
    <row r="941" spans="1:7" ht="15">
      <c r="A941" s="100"/>
      <c r="B941" s="100"/>
      <c r="C941" s="79"/>
      <c r="D941" s="79"/>
      <c r="E941" s="79"/>
      <c r="F941" s="79"/>
      <c r="G941" s="79"/>
    </row>
    <row r="942" spans="1:7" ht="15">
      <c r="A942" s="100"/>
      <c r="B942" s="100"/>
      <c r="C942" s="79"/>
      <c r="D942" s="79"/>
      <c r="E942" s="79"/>
      <c r="F942" s="79"/>
      <c r="G942" s="79"/>
    </row>
    <row r="943" spans="1:7" ht="15">
      <c r="A943" s="100"/>
      <c r="B943" s="100"/>
      <c r="C943" s="79"/>
      <c r="D943" s="79"/>
      <c r="E943" s="79"/>
      <c r="F943" s="79"/>
      <c r="G943" s="79"/>
    </row>
    <row r="944" spans="1:7" ht="15">
      <c r="A944" s="100"/>
      <c r="B944" s="100"/>
      <c r="C944" s="79"/>
      <c r="D944" s="79"/>
      <c r="E944" s="79"/>
      <c r="F944" s="79"/>
      <c r="G944" s="79"/>
    </row>
    <row r="945" spans="1:7" ht="15">
      <c r="A945" s="100"/>
      <c r="B945" s="100"/>
      <c r="C945" s="79"/>
      <c r="D945" s="79"/>
      <c r="E945" s="79"/>
      <c r="F945" s="79"/>
      <c r="G945" s="79"/>
    </row>
    <row r="946" spans="1:7" ht="15">
      <c r="A946" s="100"/>
      <c r="B946" s="100"/>
      <c r="C946" s="79"/>
      <c r="D946" s="79"/>
      <c r="E946" s="79"/>
      <c r="F946" s="79"/>
      <c r="G946" s="79"/>
    </row>
    <row r="947" spans="1:7" ht="15">
      <c r="A947" s="100"/>
      <c r="B947" s="100"/>
      <c r="C947" s="79"/>
      <c r="D947" s="79"/>
      <c r="E947" s="79"/>
      <c r="F947" s="79"/>
      <c r="G947" s="79"/>
    </row>
    <row r="948" spans="1:7" ht="15">
      <c r="A948" s="100"/>
      <c r="B948" s="100"/>
      <c r="C948" s="79"/>
      <c r="D948" s="79"/>
      <c r="E948" s="79"/>
      <c r="F948" s="79"/>
      <c r="G948" s="79"/>
    </row>
    <row r="949" spans="1:7" ht="15">
      <c r="A949" s="100"/>
      <c r="B949" s="100"/>
      <c r="C949" s="79"/>
      <c r="D949" s="79"/>
      <c r="E949" s="79"/>
      <c r="F949" s="79"/>
      <c r="G949" s="79"/>
    </row>
    <row r="950" spans="1:7" ht="15">
      <c r="A950" s="100"/>
      <c r="B950" s="100"/>
      <c r="C950" s="79"/>
      <c r="D950" s="79"/>
      <c r="E950" s="79"/>
      <c r="F950" s="79"/>
      <c r="G950" s="79"/>
    </row>
    <row r="951" spans="1:7" ht="15">
      <c r="A951" s="100"/>
      <c r="B951" s="100"/>
      <c r="C951" s="79"/>
      <c r="D951" s="79"/>
      <c r="E951" s="79"/>
      <c r="F951" s="79"/>
      <c r="G951" s="79"/>
    </row>
    <row r="952" spans="1:7" ht="15">
      <c r="A952" s="100"/>
      <c r="B952" s="100"/>
      <c r="C952" s="79"/>
      <c r="D952" s="79"/>
      <c r="E952" s="79"/>
      <c r="F952" s="79"/>
      <c r="G952" s="79"/>
    </row>
    <row r="953" spans="1:7" ht="15">
      <c r="A953" s="100"/>
      <c r="B953" s="100"/>
      <c r="C953" s="79"/>
      <c r="D953" s="79"/>
      <c r="E953" s="79"/>
      <c r="F953" s="79"/>
      <c r="G953" s="79"/>
    </row>
    <row r="954" spans="1:7" ht="15">
      <c r="A954" s="100"/>
      <c r="B954" s="100"/>
      <c r="C954" s="79"/>
      <c r="D954" s="79"/>
      <c r="E954" s="79"/>
      <c r="F954" s="79"/>
      <c r="G954" s="79"/>
    </row>
    <row r="955" spans="1:7" ht="15">
      <c r="A955" s="100"/>
      <c r="B955" s="100"/>
      <c r="C955" s="79"/>
      <c r="D955" s="79"/>
      <c r="E955" s="79"/>
      <c r="F955" s="79"/>
      <c r="G955" s="79"/>
    </row>
    <row r="956" spans="1:7" ht="15">
      <c r="A956" s="100"/>
      <c r="B956" s="100"/>
      <c r="C956" s="79"/>
      <c r="D956" s="79"/>
      <c r="E956" s="79"/>
      <c r="F956" s="79"/>
      <c r="G956" s="79"/>
    </row>
    <row r="957" spans="1:7" ht="15">
      <c r="A957" s="100"/>
      <c r="B957" s="100"/>
      <c r="C957" s="79"/>
      <c r="D957" s="79"/>
      <c r="E957" s="79"/>
      <c r="F957" s="79"/>
      <c r="G957" s="79"/>
    </row>
    <row r="958" spans="1:7" ht="15">
      <c r="A958" s="100"/>
      <c r="B958" s="100"/>
      <c r="C958" s="79"/>
      <c r="D958" s="79"/>
      <c r="E958" s="79"/>
      <c r="F958" s="79"/>
      <c r="G958" s="79"/>
    </row>
    <row r="959" spans="1:7" ht="15">
      <c r="A959" s="100"/>
      <c r="B959" s="100"/>
      <c r="C959" s="79"/>
      <c r="D959" s="79"/>
      <c r="E959" s="79"/>
      <c r="F959" s="79"/>
      <c r="G959" s="79"/>
    </row>
    <row r="960" spans="1:7" ht="15">
      <c r="A960" s="100"/>
      <c r="B960" s="100"/>
      <c r="C960" s="79"/>
      <c r="D960" s="79"/>
      <c r="E960" s="79"/>
      <c r="F960" s="79"/>
      <c r="G960" s="79"/>
    </row>
    <row r="961" spans="1:7" ht="15">
      <c r="A961" s="100"/>
      <c r="B961" s="100"/>
      <c r="C961" s="79"/>
      <c r="D961" s="79"/>
      <c r="E961" s="79"/>
      <c r="F961" s="79"/>
      <c r="G961" s="79"/>
    </row>
    <row r="962" spans="1:7" ht="15">
      <c r="A962" s="100"/>
      <c r="B962" s="100"/>
      <c r="C962" s="79"/>
      <c r="D962" s="79"/>
      <c r="E962" s="79"/>
      <c r="F962" s="79"/>
      <c r="G962" s="79"/>
    </row>
    <row r="963" spans="1:7" ht="15">
      <c r="A963" s="100"/>
      <c r="B963" s="100"/>
      <c r="C963" s="79"/>
      <c r="D963" s="79"/>
      <c r="E963" s="79"/>
      <c r="F963" s="79"/>
      <c r="G963" s="79"/>
    </row>
    <row r="964" spans="1:7" ht="15">
      <c r="A964" s="100"/>
      <c r="B964" s="100"/>
      <c r="C964" s="79"/>
      <c r="D964" s="79"/>
      <c r="E964" s="79"/>
      <c r="F964" s="79"/>
      <c r="G964" s="79"/>
    </row>
    <row r="965" spans="1:7" ht="15">
      <c r="A965" s="100"/>
      <c r="B965" s="100"/>
      <c r="C965" s="79"/>
      <c r="D965" s="79"/>
      <c r="E965" s="79"/>
      <c r="F965" s="79"/>
      <c r="G965" s="79"/>
    </row>
    <row r="966" spans="1:7" ht="15">
      <c r="A966" s="100"/>
      <c r="B966" s="100"/>
      <c r="C966" s="79"/>
      <c r="D966" s="79"/>
      <c r="E966" s="79"/>
      <c r="F966" s="79"/>
      <c r="G966" s="79"/>
    </row>
    <row r="967" spans="1:7" ht="15">
      <c r="A967" s="100"/>
      <c r="B967" s="100"/>
      <c r="C967" s="79"/>
      <c r="D967" s="79"/>
      <c r="E967" s="79"/>
      <c r="F967" s="79"/>
      <c r="G967" s="79"/>
    </row>
    <row r="968" spans="1:7" ht="15">
      <c r="A968" s="100"/>
      <c r="B968" s="100"/>
      <c r="C968" s="79"/>
      <c r="D968" s="79"/>
      <c r="E968" s="79"/>
      <c r="F968" s="79"/>
      <c r="G968" s="79"/>
    </row>
    <row r="969" spans="1:7" ht="15">
      <c r="A969" s="100"/>
      <c r="B969" s="100"/>
      <c r="C969" s="79"/>
      <c r="D969" s="79"/>
      <c r="E969" s="79"/>
      <c r="F969" s="79"/>
      <c r="G969" s="79"/>
    </row>
    <row r="970" spans="1:7" ht="15">
      <c r="A970" s="100"/>
      <c r="B970" s="100"/>
      <c r="C970" s="79"/>
      <c r="D970" s="79"/>
      <c r="E970" s="79"/>
      <c r="F970" s="79"/>
      <c r="G970" s="79"/>
    </row>
    <row r="971" spans="1:7" ht="15">
      <c r="A971" s="100"/>
      <c r="B971" s="100"/>
      <c r="C971" s="79"/>
      <c r="D971" s="79"/>
      <c r="E971" s="79"/>
      <c r="F971" s="79"/>
      <c r="G971" s="79"/>
    </row>
    <row r="972" spans="1:7" ht="15">
      <c r="A972" s="100"/>
      <c r="B972" s="100"/>
      <c r="C972" s="79"/>
      <c r="D972" s="79"/>
      <c r="E972" s="79"/>
      <c r="F972" s="79"/>
      <c r="G972" s="79"/>
    </row>
    <row r="973" spans="1:7" ht="15">
      <c r="A973" s="100"/>
      <c r="B973" s="100"/>
      <c r="C973" s="79"/>
      <c r="D973" s="79"/>
      <c r="E973" s="79"/>
      <c r="F973" s="79"/>
      <c r="G973" s="79"/>
    </row>
    <row r="974" spans="1:7" ht="15">
      <c r="A974" s="100"/>
      <c r="B974" s="100"/>
      <c r="C974" s="79"/>
      <c r="D974" s="79"/>
      <c r="E974" s="79"/>
      <c r="F974" s="79"/>
      <c r="G974" s="79"/>
    </row>
    <row r="975" spans="1:7" ht="15">
      <c r="A975" s="100"/>
      <c r="B975" s="100"/>
      <c r="C975" s="79"/>
      <c r="D975" s="79"/>
      <c r="E975" s="79"/>
      <c r="F975" s="79"/>
      <c r="G975" s="79"/>
    </row>
    <row r="976" spans="1:7" ht="15">
      <c r="A976" s="100"/>
      <c r="B976" s="100"/>
      <c r="C976" s="79"/>
      <c r="D976" s="79"/>
      <c r="E976" s="79"/>
      <c r="F976" s="79"/>
      <c r="G976" s="79"/>
    </row>
    <row r="977" spans="1:7" ht="15">
      <c r="A977" s="100"/>
      <c r="B977" s="100"/>
      <c r="C977" s="79"/>
      <c r="D977" s="79"/>
      <c r="E977" s="79"/>
      <c r="F977" s="79"/>
      <c r="G977" s="79"/>
    </row>
    <row r="978" spans="1:7" ht="15">
      <c r="A978" s="100"/>
      <c r="B978" s="100"/>
      <c r="C978" s="79"/>
      <c r="D978" s="79"/>
      <c r="E978" s="79"/>
      <c r="F978" s="79"/>
      <c r="G978" s="79"/>
    </row>
    <row r="979" spans="1:7" ht="15">
      <c r="A979" s="100"/>
      <c r="B979" s="100"/>
      <c r="C979" s="79"/>
      <c r="D979" s="79"/>
      <c r="E979" s="79"/>
      <c r="F979" s="79"/>
      <c r="G979" s="79"/>
    </row>
    <row r="980" spans="1:7" ht="15">
      <c r="A980" s="100"/>
      <c r="B980" s="100"/>
      <c r="C980" s="79"/>
      <c r="D980" s="79"/>
      <c r="E980" s="79"/>
      <c r="F980" s="79"/>
      <c r="G980" s="79"/>
    </row>
    <row r="981" spans="1:7" ht="15">
      <c r="A981" s="100"/>
      <c r="B981" s="100"/>
      <c r="C981" s="79"/>
      <c r="D981" s="79"/>
      <c r="E981" s="79"/>
      <c r="F981" s="79"/>
      <c r="G981" s="79"/>
    </row>
    <row r="982" spans="1:7" ht="15">
      <c r="A982" s="100"/>
      <c r="B982" s="100"/>
      <c r="C982" s="79"/>
      <c r="D982" s="79"/>
      <c r="E982" s="79"/>
      <c r="F982" s="79"/>
      <c r="G982" s="79"/>
    </row>
    <row r="983" spans="1:7" ht="15">
      <c r="A983" s="100"/>
      <c r="B983" s="100"/>
      <c r="C983" s="79"/>
      <c r="D983" s="79"/>
      <c r="E983" s="79"/>
      <c r="F983" s="79"/>
      <c r="G983" s="79"/>
    </row>
    <row r="984" spans="1:7" ht="15">
      <c r="A984" s="100"/>
      <c r="B984" s="100"/>
      <c r="C984" s="79"/>
      <c r="D984" s="79"/>
      <c r="E984" s="79"/>
      <c r="F984" s="79"/>
      <c r="G984" s="79"/>
    </row>
    <row r="985" spans="1:7" ht="15">
      <c r="A985" s="100"/>
      <c r="B985" s="100"/>
      <c r="C985" s="79"/>
      <c r="D985" s="79"/>
      <c r="E985" s="79"/>
      <c r="F985" s="79"/>
      <c r="G985" s="79"/>
    </row>
    <row r="986" spans="1:7" ht="15">
      <c r="A986" s="100"/>
      <c r="B986" s="100"/>
      <c r="C986" s="79"/>
      <c r="D986" s="79"/>
      <c r="E986" s="79"/>
      <c r="F986" s="79"/>
      <c r="G986" s="79"/>
    </row>
    <row r="987" spans="1:7" ht="15">
      <c r="A987" s="100"/>
      <c r="B987" s="100"/>
      <c r="C987" s="79"/>
      <c r="D987" s="79"/>
      <c r="E987" s="79"/>
      <c r="F987" s="79"/>
      <c r="G987" s="79"/>
    </row>
    <row r="988" spans="1:7" ht="15">
      <c r="A988" s="100"/>
      <c r="B988" s="100"/>
      <c r="C988" s="79"/>
      <c r="D988" s="79"/>
      <c r="E988" s="79"/>
      <c r="F988" s="79"/>
      <c r="G988" s="79"/>
    </row>
    <row r="989" spans="1:7" ht="15">
      <c r="A989" s="100"/>
      <c r="B989" s="100"/>
      <c r="C989" s="79"/>
      <c r="D989" s="79"/>
      <c r="E989" s="79"/>
      <c r="F989" s="79"/>
      <c r="G989" s="79"/>
    </row>
    <row r="990" spans="1:7" ht="15">
      <c r="A990" s="100"/>
      <c r="B990" s="100"/>
      <c r="C990" s="79"/>
      <c r="D990" s="79"/>
      <c r="E990" s="79"/>
      <c r="F990" s="79"/>
      <c r="G990" s="79"/>
    </row>
    <row r="991" spans="1:7" ht="15">
      <c r="A991" s="100"/>
      <c r="B991" s="100"/>
      <c r="C991" s="79"/>
      <c r="D991" s="79"/>
      <c r="E991" s="79"/>
      <c r="F991" s="79"/>
      <c r="G991" s="79"/>
    </row>
    <row r="992" spans="1:7" ht="15">
      <c r="A992" s="100"/>
      <c r="B992" s="100"/>
      <c r="C992" s="79"/>
      <c r="D992" s="79"/>
      <c r="E992" s="79"/>
      <c r="F992" s="79"/>
      <c r="G992" s="79"/>
    </row>
    <row r="993" spans="1:7" ht="15">
      <c r="A993" s="100"/>
      <c r="B993" s="100"/>
      <c r="C993" s="79"/>
      <c r="D993" s="79"/>
      <c r="E993" s="79"/>
      <c r="F993" s="79"/>
      <c r="G993" s="79"/>
    </row>
    <row r="994" spans="1:7" ht="15">
      <c r="A994" s="100"/>
      <c r="B994" s="100"/>
      <c r="C994" s="79"/>
      <c r="D994" s="79"/>
      <c r="E994" s="79"/>
      <c r="F994" s="79"/>
      <c r="G994" s="79"/>
    </row>
    <row r="995" spans="1:7" ht="15">
      <c r="A995" s="100"/>
      <c r="B995" s="100"/>
      <c r="C995" s="79"/>
      <c r="D995" s="79"/>
      <c r="E995" s="79"/>
      <c r="F995" s="79"/>
      <c r="G995" s="79"/>
    </row>
    <row r="996" spans="1:7" ht="15">
      <c r="A996" s="100"/>
      <c r="B996" s="100"/>
      <c r="C996" s="79"/>
      <c r="D996" s="79"/>
      <c r="E996" s="79"/>
      <c r="F996" s="79"/>
      <c r="G996" s="79"/>
    </row>
    <row r="997" spans="1:7" ht="15">
      <c r="A997" s="100"/>
      <c r="B997" s="100"/>
      <c r="C997" s="79"/>
      <c r="D997" s="79"/>
      <c r="E997" s="79"/>
      <c r="F997" s="79"/>
      <c r="G997" s="79"/>
    </row>
    <row r="998" spans="1:7" ht="15">
      <c r="A998" s="100"/>
      <c r="B998" s="100"/>
      <c r="C998" s="79"/>
      <c r="D998" s="79"/>
      <c r="E998" s="79"/>
      <c r="F998" s="79"/>
      <c r="G998" s="79"/>
    </row>
    <row r="999" spans="1:7" ht="15">
      <c r="A999" s="100"/>
      <c r="B999" s="100"/>
      <c r="C999" s="79"/>
      <c r="D999" s="79"/>
      <c r="E999" s="79"/>
      <c r="F999" s="79"/>
      <c r="G999" s="79"/>
    </row>
    <row r="1000" spans="1:7" ht="15">
      <c r="A1000" s="100"/>
      <c r="B1000" s="100"/>
      <c r="C1000" s="79"/>
      <c r="D1000" s="79"/>
      <c r="E1000" s="79"/>
      <c r="F1000" s="79"/>
      <c r="G1000" s="79"/>
    </row>
    <row r="1001" spans="1:7" ht="15">
      <c r="A1001" s="100"/>
      <c r="B1001" s="100"/>
      <c r="C1001" s="79"/>
      <c r="D1001" s="79"/>
      <c r="E1001" s="79"/>
      <c r="F1001" s="79"/>
      <c r="G1001" s="79"/>
    </row>
    <row r="1002" spans="1:7" ht="15">
      <c r="A1002" s="100"/>
      <c r="B1002" s="100"/>
      <c r="C1002" s="79"/>
      <c r="D1002" s="79"/>
      <c r="E1002" s="79"/>
      <c r="F1002" s="79"/>
      <c r="G1002" s="79"/>
    </row>
    <row r="1003" spans="1:7" ht="15">
      <c r="A1003" s="100"/>
      <c r="B1003" s="100"/>
      <c r="C1003" s="79"/>
      <c r="D1003" s="79"/>
      <c r="E1003" s="79"/>
      <c r="F1003" s="79"/>
      <c r="G1003" s="79"/>
    </row>
    <row r="1004" spans="1:7" ht="15">
      <c r="A1004" s="100"/>
      <c r="B1004" s="100"/>
      <c r="C1004" s="79"/>
      <c r="D1004" s="79"/>
      <c r="E1004" s="79"/>
      <c r="F1004" s="79"/>
      <c r="G1004" s="79"/>
    </row>
    <row r="1005" spans="1:7" ht="15">
      <c r="A1005" s="100"/>
      <c r="B1005" s="100"/>
      <c r="C1005" s="79"/>
      <c r="D1005" s="79"/>
      <c r="E1005" s="79"/>
      <c r="F1005" s="79"/>
      <c r="G1005" s="79"/>
    </row>
    <row r="1006" spans="1:7" ht="15">
      <c r="A1006" s="100"/>
      <c r="B1006" s="100"/>
      <c r="C1006" s="79"/>
      <c r="D1006" s="79"/>
      <c r="E1006" s="79"/>
      <c r="F1006" s="79"/>
      <c r="G1006" s="79"/>
    </row>
    <row r="1007" spans="1:7" ht="15">
      <c r="A1007" s="100"/>
      <c r="B1007" s="100"/>
      <c r="C1007" s="79"/>
      <c r="D1007" s="79"/>
      <c r="E1007" s="79"/>
      <c r="F1007" s="79"/>
      <c r="G1007" s="79"/>
    </row>
    <row r="1008" spans="1:7" ht="15">
      <c r="A1008" s="100"/>
      <c r="B1008" s="100"/>
      <c r="C1008" s="79"/>
      <c r="D1008" s="79"/>
      <c r="E1008" s="79"/>
      <c r="F1008" s="79"/>
      <c r="G1008" s="79"/>
    </row>
    <row r="1009" spans="1:7" ht="15">
      <c r="A1009" s="100"/>
      <c r="B1009" s="100"/>
      <c r="C1009" s="79"/>
      <c r="D1009" s="79"/>
      <c r="E1009" s="79"/>
      <c r="F1009" s="79"/>
      <c r="G1009" s="79"/>
    </row>
    <row r="1010" spans="1:7" ht="15">
      <c r="A1010" s="100"/>
      <c r="B1010" s="100"/>
      <c r="C1010" s="79"/>
      <c r="D1010" s="79"/>
      <c r="E1010" s="79"/>
      <c r="F1010" s="79"/>
      <c r="G1010" s="79"/>
    </row>
    <row r="1011" spans="1:7" ht="15">
      <c r="A1011" s="100"/>
      <c r="B1011" s="100"/>
      <c r="C1011" s="79"/>
      <c r="D1011" s="79"/>
      <c r="E1011" s="79"/>
      <c r="F1011" s="79"/>
      <c r="G1011" s="79"/>
    </row>
    <row r="1012" spans="1:7" ht="15">
      <c r="A1012" s="100"/>
      <c r="B1012" s="100"/>
      <c r="C1012" s="79"/>
      <c r="D1012" s="79"/>
      <c r="E1012" s="79"/>
      <c r="F1012" s="79"/>
      <c r="G1012" s="79"/>
    </row>
    <row r="1013" spans="1:7" ht="15">
      <c r="A1013" s="100"/>
      <c r="B1013" s="100"/>
      <c r="C1013" s="79"/>
      <c r="D1013" s="79"/>
      <c r="E1013" s="79"/>
      <c r="F1013" s="79"/>
      <c r="G1013" s="79"/>
    </row>
    <row r="1014" spans="1:7" ht="15">
      <c r="A1014" s="100"/>
      <c r="B1014" s="100"/>
      <c r="C1014" s="79"/>
      <c r="D1014" s="79"/>
      <c r="E1014" s="79"/>
      <c r="F1014" s="79"/>
      <c r="G1014" s="79"/>
    </row>
    <row r="1015" spans="1:7" ht="15">
      <c r="A1015" s="100"/>
      <c r="B1015" s="100"/>
      <c r="C1015" s="79"/>
      <c r="D1015" s="79"/>
      <c r="E1015" s="79"/>
      <c r="F1015" s="79"/>
      <c r="G1015" s="79"/>
    </row>
    <row r="1016" spans="1:7" ht="15">
      <c r="A1016" s="100"/>
      <c r="B1016" s="100"/>
      <c r="C1016" s="79"/>
      <c r="D1016" s="79"/>
      <c r="E1016" s="79"/>
      <c r="F1016" s="79"/>
      <c r="G1016" s="79"/>
    </row>
    <row r="1017" spans="1:7" ht="15">
      <c r="A1017" s="100"/>
      <c r="B1017" s="100"/>
      <c r="C1017" s="79"/>
      <c r="D1017" s="79"/>
      <c r="E1017" s="79"/>
      <c r="F1017" s="79"/>
      <c r="G1017" s="79"/>
    </row>
    <row r="1018" spans="1:7" ht="15">
      <c r="A1018" s="100"/>
      <c r="B1018" s="100"/>
      <c r="C1018" s="79"/>
      <c r="D1018" s="79"/>
      <c r="E1018" s="79"/>
      <c r="F1018" s="79"/>
      <c r="G1018" s="79"/>
    </row>
    <row r="1019" spans="1:7" ht="15">
      <c r="A1019" s="100"/>
      <c r="B1019" s="100"/>
      <c r="C1019" s="79"/>
      <c r="D1019" s="79"/>
      <c r="E1019" s="79"/>
      <c r="F1019" s="79"/>
      <c r="G1019" s="79"/>
    </row>
    <row r="1020" spans="1:7" ht="15">
      <c r="A1020" s="100"/>
      <c r="B1020" s="100"/>
      <c r="C1020" s="79"/>
      <c r="D1020" s="79"/>
      <c r="E1020" s="79"/>
      <c r="F1020" s="79"/>
      <c r="G1020" s="79"/>
    </row>
    <row r="1021" spans="1:7" ht="15">
      <c r="A1021" s="100"/>
      <c r="B1021" s="100"/>
      <c r="C1021" s="79"/>
      <c r="D1021" s="79"/>
      <c r="E1021" s="79"/>
      <c r="F1021" s="79"/>
      <c r="G1021" s="79"/>
    </row>
    <row r="1022" spans="1:7" ht="15">
      <c r="A1022" s="100"/>
      <c r="B1022" s="100"/>
      <c r="C1022" s="79"/>
      <c r="D1022" s="79"/>
      <c r="E1022" s="79"/>
      <c r="F1022" s="79"/>
      <c r="G1022" s="79"/>
    </row>
    <row r="1023" spans="1:7" ht="15">
      <c r="A1023" s="100"/>
      <c r="B1023" s="100"/>
      <c r="C1023" s="79"/>
      <c r="D1023" s="79"/>
      <c r="E1023" s="79"/>
      <c r="F1023" s="79"/>
      <c r="G1023" s="79"/>
    </row>
    <row r="1024" spans="1:7" ht="15">
      <c r="A1024" s="100"/>
      <c r="B1024" s="100"/>
      <c r="C1024" s="79"/>
      <c r="D1024" s="79"/>
      <c r="E1024" s="79"/>
      <c r="F1024" s="79"/>
      <c r="G1024" s="79"/>
    </row>
    <row r="1025" spans="1:7" ht="15">
      <c r="A1025" s="100"/>
      <c r="B1025" s="100"/>
      <c r="C1025" s="79"/>
      <c r="D1025" s="79"/>
      <c r="E1025" s="79"/>
      <c r="F1025" s="79"/>
      <c r="G1025" s="79"/>
    </row>
    <row r="1026" spans="1:7" ht="15">
      <c r="A1026" s="100"/>
      <c r="B1026" s="100"/>
      <c r="C1026" s="79"/>
      <c r="D1026" s="79"/>
      <c r="E1026" s="79"/>
      <c r="F1026" s="79"/>
      <c r="G1026" s="79"/>
    </row>
    <row r="1027" spans="1:7" ht="15">
      <c r="A1027" s="100"/>
      <c r="B1027" s="100"/>
      <c r="C1027" s="79"/>
      <c r="D1027" s="79"/>
      <c r="E1027" s="79"/>
      <c r="F1027" s="79"/>
      <c r="G1027" s="79"/>
    </row>
    <row r="1028" spans="1:7" ht="15">
      <c r="A1028" s="100"/>
      <c r="B1028" s="100"/>
      <c r="C1028" s="79"/>
      <c r="D1028" s="79"/>
      <c r="E1028" s="79"/>
      <c r="F1028" s="79"/>
      <c r="G1028" s="79"/>
    </row>
    <row r="1029" spans="1:7" ht="15">
      <c r="A1029" s="100"/>
      <c r="B1029" s="100"/>
      <c r="C1029" s="79"/>
      <c r="D1029" s="79"/>
      <c r="E1029" s="79"/>
      <c r="F1029" s="79"/>
      <c r="G1029" s="79"/>
    </row>
    <row r="1030" spans="1:7" ht="15">
      <c r="A1030" s="100"/>
      <c r="B1030" s="100"/>
      <c r="C1030" s="79"/>
      <c r="D1030" s="79"/>
      <c r="E1030" s="79"/>
      <c r="F1030" s="79"/>
      <c r="G1030" s="79"/>
    </row>
    <row r="1031" spans="1:7" ht="15">
      <c r="A1031" s="100"/>
      <c r="B1031" s="100"/>
      <c r="C1031" s="79"/>
      <c r="D1031" s="79"/>
      <c r="E1031" s="79"/>
      <c r="F1031" s="79"/>
      <c r="G1031" s="79"/>
    </row>
    <row r="1032" spans="1:7" ht="15">
      <c r="A1032" s="100"/>
      <c r="B1032" s="100"/>
      <c r="C1032" s="79"/>
      <c r="D1032" s="79"/>
      <c r="E1032" s="79"/>
      <c r="F1032" s="79"/>
      <c r="G1032" s="79"/>
    </row>
    <row r="1033" spans="1:7" ht="15">
      <c r="A1033" s="100"/>
      <c r="B1033" s="100"/>
      <c r="C1033" s="79"/>
      <c r="D1033" s="79"/>
      <c r="E1033" s="79"/>
      <c r="F1033" s="79"/>
      <c r="G1033" s="79"/>
    </row>
    <row r="1034" spans="1:7" ht="15">
      <c r="A1034" s="100"/>
      <c r="B1034" s="100"/>
      <c r="C1034" s="79"/>
      <c r="D1034" s="79"/>
      <c r="E1034" s="79"/>
      <c r="F1034" s="79"/>
      <c r="G1034" s="79"/>
    </row>
    <row r="1035" spans="1:7" ht="15">
      <c r="A1035" s="100"/>
      <c r="B1035" s="100"/>
      <c r="C1035" s="79"/>
      <c r="D1035" s="79"/>
      <c r="E1035" s="79"/>
      <c r="F1035" s="79"/>
      <c r="G1035" s="79"/>
    </row>
    <row r="1036" spans="1:7" ht="15">
      <c r="A1036" s="100"/>
      <c r="B1036" s="100"/>
      <c r="C1036" s="79"/>
      <c r="D1036" s="79"/>
      <c r="E1036" s="79"/>
      <c r="F1036" s="79"/>
      <c r="G1036" s="79"/>
    </row>
    <row r="1037" spans="1:7" ht="15">
      <c r="A1037" s="100"/>
      <c r="B1037" s="100"/>
      <c r="C1037" s="79"/>
      <c r="D1037" s="79"/>
      <c r="E1037" s="79"/>
      <c r="F1037" s="79"/>
      <c r="G1037" s="79"/>
    </row>
    <row r="1038" spans="1:7" ht="15">
      <c r="A1038" s="100"/>
      <c r="B1038" s="100"/>
      <c r="C1038" s="79"/>
      <c r="D1038" s="79"/>
      <c r="E1038" s="79"/>
      <c r="F1038" s="79"/>
      <c r="G1038" s="79"/>
    </row>
    <row r="1039" spans="1:7" ht="15">
      <c r="A1039" s="100"/>
      <c r="B1039" s="100"/>
      <c r="C1039" s="79"/>
      <c r="D1039" s="79"/>
      <c r="E1039" s="79"/>
      <c r="F1039" s="79"/>
      <c r="G1039" s="79"/>
    </row>
    <row r="1040" spans="1:7" ht="15">
      <c r="A1040" s="100"/>
      <c r="B1040" s="100"/>
      <c r="C1040" s="79"/>
      <c r="D1040" s="79"/>
      <c r="E1040" s="79"/>
      <c r="F1040" s="79"/>
      <c r="G1040" s="79"/>
    </row>
    <row r="1041" spans="1:7" ht="15">
      <c r="A1041" s="100"/>
      <c r="B1041" s="100"/>
      <c r="C1041" s="79"/>
      <c r="D1041" s="79"/>
      <c r="E1041" s="79"/>
      <c r="F1041" s="79"/>
      <c r="G1041" s="79"/>
    </row>
    <row r="1042" spans="1:7" ht="15">
      <c r="A1042" s="100"/>
      <c r="B1042" s="100"/>
      <c r="C1042" s="79"/>
      <c r="D1042" s="79"/>
      <c r="E1042" s="79"/>
      <c r="F1042" s="79"/>
      <c r="G1042" s="79"/>
    </row>
    <row r="1043" spans="1:7" ht="15">
      <c r="A1043" s="100"/>
      <c r="B1043" s="100"/>
      <c r="C1043" s="79"/>
      <c r="D1043" s="79"/>
      <c r="E1043" s="79"/>
      <c r="F1043" s="79"/>
      <c r="G1043" s="79"/>
    </row>
    <row r="1044" spans="1:7" ht="15">
      <c r="A1044" s="100"/>
      <c r="B1044" s="100"/>
      <c r="C1044" s="79"/>
      <c r="D1044" s="79"/>
      <c r="E1044" s="79"/>
      <c r="F1044" s="79"/>
      <c r="G1044" s="79"/>
    </row>
    <row r="1045" spans="1:7" ht="15">
      <c r="A1045" s="100"/>
      <c r="B1045" s="100"/>
      <c r="C1045" s="79"/>
      <c r="D1045" s="79"/>
      <c r="E1045" s="79"/>
      <c r="F1045" s="79"/>
      <c r="G1045" s="79"/>
    </row>
    <row r="1046" spans="1:7" ht="15">
      <c r="A1046" s="100"/>
      <c r="B1046" s="100"/>
      <c r="C1046" s="79"/>
      <c r="D1046" s="79"/>
      <c r="E1046" s="79"/>
      <c r="F1046" s="79"/>
      <c r="G1046" s="79"/>
    </row>
    <row r="1047" spans="1:7" ht="15">
      <c r="A1047" s="100"/>
      <c r="B1047" s="100"/>
      <c r="C1047" s="79"/>
      <c r="D1047" s="79"/>
      <c r="E1047" s="79"/>
      <c r="F1047" s="79"/>
      <c r="G1047" s="79"/>
    </row>
    <row r="1048" spans="1:7" ht="15">
      <c r="A1048" s="100"/>
      <c r="B1048" s="100"/>
      <c r="C1048" s="79"/>
      <c r="D1048" s="79"/>
      <c r="E1048" s="79"/>
      <c r="F1048" s="79"/>
      <c r="G1048" s="79"/>
    </row>
    <row r="1049" spans="1:7" ht="15">
      <c r="A1049" s="100"/>
      <c r="B1049" s="100"/>
      <c r="C1049" s="79"/>
      <c r="D1049" s="79"/>
      <c r="E1049" s="79"/>
      <c r="F1049" s="79"/>
      <c r="G1049" s="79"/>
    </row>
    <row r="1050" spans="1:7" ht="15">
      <c r="A1050" s="100"/>
      <c r="B1050" s="100"/>
      <c r="C1050" s="79"/>
      <c r="D1050" s="79"/>
      <c r="E1050" s="79"/>
      <c r="F1050" s="79"/>
      <c r="G1050" s="79"/>
    </row>
    <row r="1051" spans="1:7" ht="15">
      <c r="A1051" s="100"/>
      <c r="B1051" s="100"/>
      <c r="C1051" s="79"/>
      <c r="D1051" s="79"/>
      <c r="E1051" s="79"/>
      <c r="F1051" s="79"/>
      <c r="G1051" s="79"/>
    </row>
    <row r="1052" spans="1:7" ht="15">
      <c r="A1052" s="100"/>
      <c r="B1052" s="100"/>
      <c r="C1052" s="79"/>
      <c r="D1052" s="79"/>
      <c r="E1052" s="79"/>
      <c r="F1052" s="79"/>
      <c r="G1052" s="79"/>
    </row>
    <row r="1053" spans="1:7" ht="15">
      <c r="A1053" s="100"/>
      <c r="B1053" s="100"/>
      <c r="C1053" s="79"/>
      <c r="D1053" s="79"/>
      <c r="E1053" s="79"/>
      <c r="F1053" s="79"/>
      <c r="G1053" s="79"/>
    </row>
    <row r="1054" spans="1:7" ht="15">
      <c r="A1054" s="100"/>
      <c r="B1054" s="100"/>
      <c r="C1054" s="79"/>
      <c r="D1054" s="79"/>
      <c r="E1054" s="79"/>
      <c r="F1054" s="79"/>
      <c r="G1054" s="79"/>
    </row>
    <row r="1055" spans="1:7" ht="15">
      <c r="A1055" s="100"/>
      <c r="B1055" s="100"/>
      <c r="C1055" s="79"/>
      <c r="D1055" s="79"/>
      <c r="E1055" s="79"/>
      <c r="F1055" s="79"/>
      <c r="G1055" s="79"/>
    </row>
    <row r="1056" spans="1:7" ht="15">
      <c r="A1056" s="100"/>
      <c r="B1056" s="100"/>
      <c r="C1056" s="79"/>
      <c r="D1056" s="79"/>
      <c r="E1056" s="79"/>
      <c r="F1056" s="79"/>
      <c r="G1056" s="79"/>
    </row>
    <row r="1057" spans="1:7" ht="15">
      <c r="A1057" s="100"/>
      <c r="B1057" s="100"/>
      <c r="C1057" s="79"/>
      <c r="D1057" s="79"/>
      <c r="E1057" s="79"/>
      <c r="F1057" s="79"/>
      <c r="G1057" s="79"/>
    </row>
    <row r="1058" spans="1:7" ht="15">
      <c r="A1058" s="100"/>
      <c r="B1058" s="100"/>
      <c r="C1058" s="79"/>
      <c r="D1058" s="79"/>
      <c r="E1058" s="79"/>
      <c r="F1058" s="79"/>
      <c r="G1058" s="79"/>
    </row>
    <row r="1059" spans="1:7" ht="15">
      <c r="A1059" s="100"/>
      <c r="B1059" s="100"/>
      <c r="C1059" s="79"/>
      <c r="D1059" s="79"/>
      <c r="E1059" s="79"/>
      <c r="F1059" s="79"/>
      <c r="G1059" s="79"/>
    </row>
    <row r="1060" spans="1:7" ht="15">
      <c r="A1060" s="100"/>
      <c r="B1060" s="100"/>
      <c r="C1060" s="79"/>
      <c r="D1060" s="79"/>
      <c r="E1060" s="79"/>
      <c r="F1060" s="79"/>
      <c r="G1060" s="79"/>
    </row>
    <row r="1061" spans="1:7" ht="15">
      <c r="A1061" s="100"/>
      <c r="B1061" s="100"/>
      <c r="C1061" s="79"/>
      <c r="D1061" s="79"/>
      <c r="E1061" s="79"/>
      <c r="F1061" s="79"/>
      <c r="G1061" s="79"/>
    </row>
    <row r="1062" spans="1:7" ht="15">
      <c r="A1062" s="100"/>
      <c r="B1062" s="100"/>
      <c r="C1062" s="79"/>
      <c r="D1062" s="79"/>
      <c r="E1062" s="79"/>
      <c r="F1062" s="79"/>
      <c r="G1062" s="79"/>
    </row>
    <row r="1063" spans="1:7" ht="15">
      <c r="A1063" s="100"/>
      <c r="B1063" s="100"/>
      <c r="C1063" s="79"/>
      <c r="D1063" s="79"/>
      <c r="E1063" s="79"/>
      <c r="F1063" s="79"/>
      <c r="G1063" s="79"/>
    </row>
    <row r="1064" spans="1:7" ht="15">
      <c r="A1064" s="100"/>
      <c r="B1064" s="100"/>
      <c r="C1064" s="79"/>
      <c r="D1064" s="79"/>
      <c r="E1064" s="79"/>
      <c r="F1064" s="79"/>
      <c r="G1064" s="79"/>
    </row>
    <row r="1065" spans="1:7" ht="15">
      <c r="A1065" s="100"/>
      <c r="B1065" s="100"/>
      <c r="C1065" s="79"/>
      <c r="D1065" s="79"/>
      <c r="E1065" s="79"/>
      <c r="F1065" s="79"/>
      <c r="G1065" s="79"/>
    </row>
    <row r="1066" spans="1:7" ht="15">
      <c r="A1066" s="100"/>
      <c r="B1066" s="100"/>
      <c r="C1066" s="79"/>
      <c r="D1066" s="79"/>
      <c r="E1066" s="79"/>
      <c r="F1066" s="79"/>
      <c r="G1066" s="79"/>
    </row>
    <row r="1067" spans="1:7" ht="15">
      <c r="A1067" s="100"/>
      <c r="B1067" s="100"/>
      <c r="C1067" s="79"/>
      <c r="D1067" s="79"/>
      <c r="E1067" s="79"/>
      <c r="F1067" s="79"/>
      <c r="G1067" s="79"/>
    </row>
    <row r="1068" spans="1:7" ht="15">
      <c r="A1068" s="100"/>
      <c r="B1068" s="100"/>
      <c r="C1068" s="79"/>
      <c r="D1068" s="79"/>
      <c r="E1068" s="79"/>
      <c r="F1068" s="79"/>
      <c r="G1068" s="79"/>
    </row>
    <row r="1069" spans="1:7" ht="15">
      <c r="A1069" s="100"/>
      <c r="B1069" s="100"/>
      <c r="C1069" s="79"/>
      <c r="D1069" s="79"/>
      <c r="E1069" s="79"/>
      <c r="F1069" s="79"/>
      <c r="G1069" s="79"/>
    </row>
    <row r="1070" spans="1:7" ht="15">
      <c r="A1070" s="100"/>
      <c r="B1070" s="100"/>
      <c r="C1070" s="79"/>
      <c r="D1070" s="79"/>
      <c r="E1070" s="79"/>
      <c r="F1070" s="79"/>
      <c r="G1070" s="79"/>
    </row>
    <row r="1071" spans="1:7" ht="15">
      <c r="A1071" s="100"/>
      <c r="B1071" s="100"/>
      <c r="C1071" s="79"/>
      <c r="D1071" s="79"/>
      <c r="E1071" s="79"/>
      <c r="F1071" s="79"/>
      <c r="G1071" s="79"/>
    </row>
    <row r="1072" spans="1:7" ht="15">
      <c r="A1072" s="100"/>
      <c r="B1072" s="100"/>
      <c r="C1072" s="79"/>
      <c r="D1072" s="79"/>
      <c r="E1072" s="79"/>
      <c r="F1072" s="79"/>
      <c r="G1072" s="79"/>
    </row>
    <row r="1073" spans="1:7" ht="15">
      <c r="A1073" s="100"/>
      <c r="B1073" s="100"/>
      <c r="C1073" s="79"/>
      <c r="D1073" s="79"/>
      <c r="E1073" s="79"/>
      <c r="F1073" s="79"/>
      <c r="G1073" s="79"/>
    </row>
    <row r="1074" spans="1:7" ht="15">
      <c r="A1074" s="100"/>
      <c r="B1074" s="100"/>
      <c r="C1074" s="79"/>
      <c r="D1074" s="79"/>
      <c r="E1074" s="79"/>
      <c r="F1074" s="79"/>
      <c r="G1074" s="79"/>
    </row>
    <row r="1075" spans="1:7" ht="15">
      <c r="A1075" s="100"/>
      <c r="B1075" s="100"/>
      <c r="C1075" s="79"/>
      <c r="D1075" s="79"/>
      <c r="E1075" s="79"/>
      <c r="F1075" s="79"/>
      <c r="G1075" s="79"/>
    </row>
    <row r="1076" spans="1:7" ht="15">
      <c r="A1076" s="100"/>
      <c r="B1076" s="100"/>
      <c r="C1076" s="79"/>
      <c r="D1076" s="79"/>
      <c r="E1076" s="79"/>
      <c r="F1076" s="79"/>
      <c r="G1076" s="79"/>
    </row>
    <row r="1077" spans="1:7" ht="15">
      <c r="A1077" s="100"/>
      <c r="B1077" s="100"/>
      <c r="C1077" s="79"/>
      <c r="D1077" s="79"/>
      <c r="E1077" s="79"/>
      <c r="F1077" s="79"/>
      <c r="G1077" s="79"/>
    </row>
    <row r="1078" spans="1:7" ht="15">
      <c r="A1078" s="100"/>
      <c r="B1078" s="100"/>
      <c r="C1078" s="79"/>
      <c r="D1078" s="79"/>
      <c r="E1078" s="79"/>
      <c r="F1078" s="79"/>
      <c r="G1078" s="79"/>
    </row>
    <row r="1079" spans="1:7" ht="15">
      <c r="A1079" s="100"/>
      <c r="B1079" s="100"/>
      <c r="C1079" s="79"/>
      <c r="D1079" s="79"/>
      <c r="E1079" s="79"/>
      <c r="F1079" s="79"/>
      <c r="G1079" s="79"/>
    </row>
    <row r="1080" spans="1:7" ht="15">
      <c r="A1080" s="100"/>
      <c r="B1080" s="100"/>
      <c r="C1080" s="79"/>
      <c r="D1080" s="79"/>
      <c r="E1080" s="79"/>
      <c r="F1080" s="79"/>
      <c r="G1080" s="79"/>
    </row>
    <row r="1081" spans="1:7" ht="15">
      <c r="A1081" s="100"/>
      <c r="B1081" s="100"/>
      <c r="C1081" s="79"/>
      <c r="D1081" s="79"/>
      <c r="E1081" s="79"/>
      <c r="F1081" s="79"/>
      <c r="G1081" s="79"/>
    </row>
    <row r="1082" spans="1:7" ht="15">
      <c r="A1082" s="100"/>
      <c r="B1082" s="100"/>
      <c r="C1082" s="79"/>
      <c r="D1082" s="79"/>
      <c r="E1082" s="79"/>
      <c r="F1082" s="79"/>
      <c r="G1082" s="79"/>
    </row>
    <row r="1083" spans="1:7" ht="15">
      <c r="A1083" s="100"/>
      <c r="B1083" s="100"/>
      <c r="C1083" s="79"/>
      <c r="D1083" s="79"/>
      <c r="E1083" s="79"/>
      <c r="F1083" s="79"/>
      <c r="G1083" s="79"/>
    </row>
    <row r="1084" spans="1:7" ht="15">
      <c r="A1084" s="100"/>
      <c r="B1084" s="100"/>
      <c r="C1084" s="79"/>
      <c r="D1084" s="79"/>
      <c r="E1084" s="79"/>
      <c r="F1084" s="79"/>
      <c r="G1084" s="79"/>
    </row>
    <row r="1085" spans="1:7" ht="15">
      <c r="A1085" s="100"/>
      <c r="B1085" s="100"/>
      <c r="C1085" s="79"/>
      <c r="D1085" s="79"/>
      <c r="E1085" s="79"/>
      <c r="F1085" s="79"/>
      <c r="G1085" s="79"/>
    </row>
    <row r="1086" spans="1:7" ht="15">
      <c r="A1086" s="100"/>
      <c r="B1086" s="100"/>
      <c r="C1086" s="79"/>
      <c r="D1086" s="79"/>
      <c r="E1086" s="79"/>
      <c r="F1086" s="79"/>
      <c r="G1086" s="79"/>
    </row>
    <row r="1087" spans="1:7" ht="15">
      <c r="A1087" s="100"/>
      <c r="B1087" s="100"/>
      <c r="C1087" s="79"/>
      <c r="D1087" s="79"/>
      <c r="E1087" s="79"/>
      <c r="F1087" s="79"/>
      <c r="G1087" s="79"/>
    </row>
    <row r="1088" spans="1:7" ht="15">
      <c r="A1088" s="100"/>
      <c r="B1088" s="100"/>
      <c r="C1088" s="79"/>
      <c r="D1088" s="79"/>
      <c r="E1088" s="79"/>
      <c r="F1088" s="79"/>
      <c r="G1088" s="79"/>
    </row>
    <row r="1089" spans="1:7" ht="15">
      <c r="A1089" s="100"/>
      <c r="B1089" s="100"/>
      <c r="C1089" s="79"/>
      <c r="D1089" s="79"/>
      <c r="E1089" s="79"/>
      <c r="F1089" s="79"/>
      <c r="G1089" s="79"/>
    </row>
    <row r="1090" spans="1:7" ht="15">
      <c r="A1090" s="100"/>
      <c r="B1090" s="100"/>
      <c r="C1090" s="79"/>
      <c r="D1090" s="79"/>
      <c r="E1090" s="79"/>
      <c r="F1090" s="79"/>
      <c r="G1090" s="79"/>
    </row>
    <row r="1091" spans="1:7" ht="15">
      <c r="A1091" s="100"/>
      <c r="B1091" s="100"/>
      <c r="C1091" s="79"/>
      <c r="D1091" s="79"/>
      <c r="E1091" s="79"/>
      <c r="F1091" s="79"/>
      <c r="G1091" s="79"/>
    </row>
    <row r="1092" spans="1:7" ht="15">
      <c r="A1092" s="100"/>
      <c r="B1092" s="100"/>
      <c r="C1092" s="79"/>
      <c r="D1092" s="79"/>
      <c r="E1092" s="79"/>
      <c r="F1092" s="79"/>
      <c r="G1092" s="79"/>
    </row>
    <row r="1093" spans="1:7" ht="15">
      <c r="A1093" s="100"/>
      <c r="B1093" s="100"/>
      <c r="C1093" s="79"/>
      <c r="D1093" s="79"/>
      <c r="E1093" s="79"/>
      <c r="F1093" s="79"/>
      <c r="G1093" s="79"/>
    </row>
    <row r="1094" spans="1:7" ht="15">
      <c r="A1094" s="100"/>
      <c r="B1094" s="100"/>
      <c r="C1094" s="79"/>
      <c r="D1094" s="79"/>
      <c r="E1094" s="79"/>
      <c r="F1094" s="79"/>
      <c r="G1094" s="79"/>
    </row>
    <row r="1095" spans="1:7" ht="15">
      <c r="A1095" s="100"/>
      <c r="B1095" s="100"/>
      <c r="C1095" s="79"/>
      <c r="D1095" s="79"/>
      <c r="E1095" s="79"/>
      <c r="F1095" s="79"/>
      <c r="G1095" s="79"/>
    </row>
    <row r="1096" spans="1:7" ht="15">
      <c r="A1096" s="100"/>
      <c r="B1096" s="100"/>
      <c r="C1096" s="79"/>
      <c r="D1096" s="79"/>
      <c r="E1096" s="79"/>
      <c r="F1096" s="79"/>
      <c r="G1096" s="79"/>
    </row>
    <row r="1097" spans="1:7" ht="15">
      <c r="A1097" s="100"/>
      <c r="B1097" s="100"/>
      <c r="C1097" s="79"/>
      <c r="D1097" s="79"/>
      <c r="E1097" s="79"/>
      <c r="F1097" s="79"/>
      <c r="G1097" s="79"/>
    </row>
    <row r="1098" spans="1:7" ht="15">
      <c r="A1098" s="100"/>
      <c r="B1098" s="100"/>
      <c r="C1098" s="79"/>
      <c r="D1098" s="79"/>
      <c r="E1098" s="79"/>
      <c r="F1098" s="79"/>
      <c r="G1098" s="79"/>
    </row>
    <row r="1099" spans="1:7" ht="15">
      <c r="A1099" s="100"/>
      <c r="B1099" s="100"/>
      <c r="C1099" s="79"/>
      <c r="D1099" s="79"/>
      <c r="E1099" s="79"/>
      <c r="F1099" s="79"/>
      <c r="G1099" s="79"/>
    </row>
    <row r="1100" spans="1:7" ht="15">
      <c r="A1100" s="100"/>
      <c r="B1100" s="100"/>
      <c r="C1100" s="79"/>
      <c r="D1100" s="79"/>
      <c r="E1100" s="79"/>
      <c r="F1100" s="79"/>
      <c r="G1100" s="79"/>
    </row>
    <row r="1101" spans="1:7" ht="15">
      <c r="A1101" s="100"/>
      <c r="B1101" s="100"/>
      <c r="C1101" s="79"/>
      <c r="D1101" s="79"/>
      <c r="E1101" s="79"/>
      <c r="F1101" s="79"/>
      <c r="G1101" s="79"/>
    </row>
    <row r="1102" spans="1:7" ht="15">
      <c r="A1102" s="100"/>
      <c r="B1102" s="100"/>
      <c r="C1102" s="79"/>
      <c r="D1102" s="79"/>
      <c r="E1102" s="79"/>
      <c r="F1102" s="79"/>
      <c r="G1102" s="79"/>
    </row>
    <row r="1103" spans="1:7" ht="15">
      <c r="A1103" s="100"/>
      <c r="B1103" s="100"/>
      <c r="C1103" s="79"/>
      <c r="D1103" s="79"/>
      <c r="E1103" s="79"/>
      <c r="F1103" s="79"/>
      <c r="G1103" s="79"/>
    </row>
    <row r="1104" spans="1:7" ht="15">
      <c r="A1104" s="100"/>
      <c r="B1104" s="100"/>
      <c r="C1104" s="79"/>
      <c r="D1104" s="79"/>
      <c r="E1104" s="79"/>
      <c r="F1104" s="79"/>
      <c r="G1104" s="79"/>
    </row>
    <row r="1105" spans="1:7" ht="15">
      <c r="A1105" s="100"/>
      <c r="B1105" s="100"/>
      <c r="C1105" s="79"/>
      <c r="D1105" s="79"/>
      <c r="E1105" s="79"/>
      <c r="F1105" s="79"/>
      <c r="G1105" s="79"/>
    </row>
    <row r="1106" spans="1:7" ht="15">
      <c r="A1106" s="100"/>
      <c r="B1106" s="100"/>
      <c r="C1106" s="79"/>
      <c r="D1106" s="79"/>
      <c r="E1106" s="79"/>
      <c r="F1106" s="79"/>
      <c r="G1106" s="79"/>
    </row>
    <row r="1107" spans="1:7" ht="15">
      <c r="A1107" s="100"/>
      <c r="B1107" s="100"/>
      <c r="C1107" s="79"/>
      <c r="D1107" s="79"/>
      <c r="E1107" s="79"/>
      <c r="F1107" s="79"/>
      <c r="G1107" s="79"/>
    </row>
    <row r="1108" spans="1:7" ht="15">
      <c r="A1108" s="100"/>
      <c r="B1108" s="100"/>
      <c r="C1108" s="79"/>
      <c r="D1108" s="79"/>
      <c r="E1108" s="79"/>
      <c r="F1108" s="79"/>
      <c r="G1108" s="79"/>
    </row>
    <row r="1109" spans="1:7" ht="15">
      <c r="A1109" s="100"/>
      <c r="B1109" s="100"/>
      <c r="C1109" s="79"/>
      <c r="D1109" s="79"/>
      <c r="E1109" s="79"/>
      <c r="F1109" s="79"/>
      <c r="G1109" s="79"/>
    </row>
    <row r="1110" spans="1:7" ht="15">
      <c r="A1110" s="100"/>
      <c r="B1110" s="100"/>
      <c r="C1110" s="79"/>
      <c r="D1110" s="79"/>
      <c r="E1110" s="79"/>
      <c r="F1110" s="79"/>
      <c r="G1110" s="79"/>
    </row>
    <row r="1111" spans="1:7" ht="15">
      <c r="A1111" s="100"/>
      <c r="B1111" s="100"/>
      <c r="C1111" s="79"/>
      <c r="D1111" s="79"/>
      <c r="E1111" s="79"/>
      <c r="F1111" s="79"/>
      <c r="G1111" s="79"/>
    </row>
    <row r="1112" spans="1:7" ht="15">
      <c r="A1112" s="100"/>
      <c r="B1112" s="100"/>
      <c r="C1112" s="79"/>
      <c r="D1112" s="79"/>
      <c r="E1112" s="79"/>
      <c r="F1112" s="79"/>
      <c r="G1112" s="79"/>
    </row>
    <row r="1113" spans="1:7" ht="15">
      <c r="A1113" s="100"/>
      <c r="B1113" s="100"/>
      <c r="C1113" s="79"/>
      <c r="D1113" s="79"/>
      <c r="E1113" s="79"/>
      <c r="F1113" s="79"/>
      <c r="G1113" s="79"/>
    </row>
    <row r="1114" spans="1:7" ht="15">
      <c r="A1114" s="100"/>
      <c r="B1114" s="100"/>
      <c r="C1114" s="79"/>
      <c r="D1114" s="79"/>
      <c r="E1114" s="79"/>
      <c r="F1114" s="79"/>
      <c r="G1114" s="79"/>
    </row>
    <row r="1115" spans="1:7" ht="15">
      <c r="A1115" s="100"/>
      <c r="B1115" s="100"/>
      <c r="C1115" s="79"/>
      <c r="D1115" s="79"/>
      <c r="E1115" s="79"/>
      <c r="F1115" s="79"/>
      <c r="G1115" s="79"/>
    </row>
    <row r="1116" spans="1:7" ht="15">
      <c r="A1116" s="100"/>
      <c r="B1116" s="100"/>
      <c r="C1116" s="79"/>
      <c r="D1116" s="79"/>
      <c r="E1116" s="79"/>
      <c r="F1116" s="79"/>
      <c r="G1116" s="79"/>
    </row>
    <row r="1117" spans="1:7" ht="15">
      <c r="A1117" s="100"/>
      <c r="B1117" s="100"/>
      <c r="C1117" s="79"/>
      <c r="D1117" s="79"/>
      <c r="E1117" s="79"/>
      <c r="F1117" s="79"/>
      <c r="G1117" s="79"/>
    </row>
    <row r="1118" spans="1:7" ht="15">
      <c r="A1118" s="100"/>
      <c r="B1118" s="100"/>
      <c r="C1118" s="79"/>
      <c r="D1118" s="79"/>
      <c r="E1118" s="79"/>
      <c r="F1118" s="79"/>
      <c r="G1118" s="79"/>
    </row>
    <row r="1119" spans="1:7" ht="15">
      <c r="A1119" s="100"/>
      <c r="B1119" s="100"/>
      <c r="C1119" s="79"/>
      <c r="D1119" s="79"/>
      <c r="E1119" s="79"/>
      <c r="F1119" s="79"/>
      <c r="G1119" s="79"/>
    </row>
    <row r="1120" spans="1:7" ht="15">
      <c r="A1120" s="100"/>
      <c r="B1120" s="100"/>
      <c r="C1120" s="79"/>
      <c r="D1120" s="79"/>
      <c r="E1120" s="79"/>
      <c r="F1120" s="79"/>
      <c r="G1120" s="79"/>
    </row>
    <row r="1121" spans="1:7" ht="15">
      <c r="A1121" s="100"/>
      <c r="B1121" s="100"/>
      <c r="C1121" s="79"/>
      <c r="D1121" s="79"/>
      <c r="E1121" s="79"/>
      <c r="F1121" s="79"/>
      <c r="G1121" s="79"/>
    </row>
    <row r="1122" spans="1:7" ht="15">
      <c r="A1122" s="100"/>
      <c r="B1122" s="100"/>
      <c r="C1122" s="79"/>
      <c r="D1122" s="79"/>
      <c r="E1122" s="79"/>
      <c r="F1122" s="79"/>
      <c r="G1122" s="79"/>
    </row>
    <row r="1123" spans="1:7" ht="15">
      <c r="A1123" s="100"/>
      <c r="B1123" s="100"/>
      <c r="C1123" s="79"/>
      <c r="D1123" s="79"/>
      <c r="E1123" s="79"/>
      <c r="F1123" s="79"/>
      <c r="G1123" s="79"/>
    </row>
    <row r="1124" spans="1:7" ht="15">
      <c r="A1124" s="100"/>
      <c r="B1124" s="100"/>
      <c r="C1124" s="79"/>
      <c r="D1124" s="79"/>
      <c r="E1124" s="79"/>
      <c r="F1124" s="79"/>
      <c r="G1124" s="79"/>
    </row>
    <row r="1125" spans="1:7" ht="15">
      <c r="A1125" s="100"/>
      <c r="B1125" s="100"/>
      <c r="C1125" s="79"/>
      <c r="D1125" s="79"/>
      <c r="E1125" s="79"/>
      <c r="F1125" s="79"/>
      <c r="G1125" s="79"/>
    </row>
    <row r="1126" spans="1:7" ht="15">
      <c r="A1126" s="100"/>
      <c r="B1126" s="100"/>
      <c r="C1126" s="79"/>
      <c r="D1126" s="79"/>
      <c r="E1126" s="79"/>
      <c r="F1126" s="79"/>
      <c r="G1126" s="79"/>
    </row>
    <row r="1127" spans="1:7" ht="15">
      <c r="A1127" s="100"/>
      <c r="B1127" s="100"/>
      <c r="C1127" s="79"/>
      <c r="D1127" s="79"/>
      <c r="E1127" s="79"/>
      <c r="F1127" s="79"/>
      <c r="G1127" s="79"/>
    </row>
    <row r="1128" spans="1:7" ht="15">
      <c r="A1128" s="100"/>
      <c r="B1128" s="100"/>
      <c r="C1128" s="79"/>
      <c r="D1128" s="79"/>
      <c r="E1128" s="79"/>
      <c r="F1128" s="79"/>
      <c r="G1128" s="79"/>
    </row>
    <row r="1129" spans="1:7" ht="15">
      <c r="A1129" s="100"/>
      <c r="B1129" s="100"/>
      <c r="C1129" s="79"/>
      <c r="D1129" s="79"/>
      <c r="E1129" s="79"/>
      <c r="F1129" s="79"/>
      <c r="G1129" s="79"/>
    </row>
    <row r="1130" spans="1:7" ht="15">
      <c r="A1130" s="100"/>
      <c r="B1130" s="100"/>
      <c r="C1130" s="79"/>
      <c r="D1130" s="79"/>
      <c r="E1130" s="79"/>
      <c r="F1130" s="79"/>
      <c r="G1130" s="79"/>
    </row>
    <row r="1131" spans="1:7" ht="15">
      <c r="A1131" s="100"/>
      <c r="B1131" s="100"/>
      <c r="C1131" s="79"/>
      <c r="D1131" s="79"/>
      <c r="E1131" s="79"/>
      <c r="F1131" s="79"/>
      <c r="G1131" s="79"/>
    </row>
    <row r="1132" spans="1:7" ht="15">
      <c r="A1132" s="100"/>
      <c r="B1132" s="100"/>
      <c r="C1132" s="79"/>
      <c r="D1132" s="79"/>
      <c r="E1132" s="79"/>
      <c r="F1132" s="79"/>
      <c r="G1132" s="79"/>
    </row>
    <row r="1133" spans="1:7" ht="15">
      <c r="A1133" s="100"/>
      <c r="B1133" s="100"/>
      <c r="C1133" s="79"/>
      <c r="D1133" s="79"/>
      <c r="E1133" s="79"/>
      <c r="F1133" s="79"/>
      <c r="G1133" s="79"/>
    </row>
    <row r="1134" spans="1:7" ht="15">
      <c r="A1134" s="100"/>
      <c r="B1134" s="100"/>
      <c r="C1134" s="79"/>
      <c r="D1134" s="79"/>
      <c r="E1134" s="79"/>
      <c r="F1134" s="79"/>
      <c r="G1134" s="79"/>
    </row>
    <row r="1135" spans="1:7" ht="15">
      <c r="A1135" s="100"/>
      <c r="B1135" s="100"/>
      <c r="C1135" s="79"/>
      <c r="D1135" s="79"/>
      <c r="E1135" s="79"/>
      <c r="F1135" s="79"/>
      <c r="G1135" s="79"/>
    </row>
    <row r="1136" spans="1:7" ht="15">
      <c r="A1136" s="100"/>
      <c r="B1136" s="100"/>
      <c r="C1136" s="79"/>
      <c r="D1136" s="79"/>
      <c r="E1136" s="79"/>
      <c r="F1136" s="79"/>
      <c r="G1136" s="79"/>
    </row>
    <row r="1137" spans="1:7" ht="15">
      <c r="A1137" s="100"/>
      <c r="B1137" s="100"/>
      <c r="C1137" s="79"/>
      <c r="D1137" s="79"/>
      <c r="E1137" s="79"/>
      <c r="F1137" s="79"/>
      <c r="G1137" s="79"/>
    </row>
    <row r="1138" spans="1:7" ht="15">
      <c r="A1138" s="100"/>
      <c r="B1138" s="100"/>
      <c r="C1138" s="79"/>
      <c r="D1138" s="79"/>
      <c r="E1138" s="79"/>
      <c r="F1138" s="79"/>
      <c r="G1138" s="79"/>
    </row>
    <row r="1139" spans="1:7" ht="15">
      <c r="A1139" s="100"/>
      <c r="B1139" s="100"/>
      <c r="C1139" s="79"/>
      <c r="D1139" s="79"/>
      <c r="E1139" s="79"/>
      <c r="F1139" s="79"/>
      <c r="G1139" s="79"/>
    </row>
    <row r="1140" spans="1:7" ht="15">
      <c r="A1140" s="100"/>
      <c r="B1140" s="100"/>
      <c r="C1140" s="79"/>
      <c r="D1140" s="79"/>
      <c r="E1140" s="79"/>
      <c r="F1140" s="79"/>
      <c r="G1140" s="79"/>
    </row>
    <row r="1141" spans="1:7" ht="15">
      <c r="A1141" s="100"/>
      <c r="B1141" s="100"/>
      <c r="C1141" s="79"/>
      <c r="D1141" s="79"/>
      <c r="E1141" s="79"/>
      <c r="F1141" s="79"/>
      <c r="G1141" s="79"/>
    </row>
    <row r="1142" spans="1:7" ht="15">
      <c r="A1142" s="100"/>
      <c r="B1142" s="100"/>
      <c r="C1142" s="79"/>
      <c r="D1142" s="79"/>
      <c r="E1142" s="79"/>
      <c r="F1142" s="79"/>
      <c r="G1142" s="79"/>
    </row>
    <row r="1143" spans="1:7" ht="15">
      <c r="A1143" s="100"/>
      <c r="B1143" s="100"/>
      <c r="C1143" s="79"/>
      <c r="D1143" s="79"/>
      <c r="E1143" s="79"/>
      <c r="F1143" s="79"/>
      <c r="G1143" s="79"/>
    </row>
    <row r="1144" spans="1:7" ht="15">
      <c r="A1144" s="100"/>
      <c r="B1144" s="100"/>
      <c r="C1144" s="79"/>
      <c r="D1144" s="79"/>
      <c r="E1144" s="79"/>
      <c r="F1144" s="79"/>
      <c r="G1144" s="79"/>
    </row>
    <row r="1145" spans="1:7" ht="15">
      <c r="A1145" s="100"/>
      <c r="B1145" s="100"/>
      <c r="C1145" s="79"/>
      <c r="D1145" s="79"/>
      <c r="E1145" s="79"/>
      <c r="F1145" s="79"/>
      <c r="G1145" s="79"/>
    </row>
    <row r="1146" spans="1:7" ht="15">
      <c r="A1146" s="100"/>
      <c r="B1146" s="100"/>
      <c r="C1146" s="79"/>
      <c r="D1146" s="79"/>
      <c r="E1146" s="79"/>
      <c r="F1146" s="79"/>
      <c r="G1146" s="79"/>
    </row>
    <row r="1147" spans="1:7" ht="15">
      <c r="A1147" s="100"/>
      <c r="B1147" s="100"/>
      <c r="C1147" s="79"/>
      <c r="D1147" s="79"/>
      <c r="E1147" s="79"/>
      <c r="F1147" s="79"/>
      <c r="G1147" s="79"/>
    </row>
    <row r="1148" spans="1:7" ht="15">
      <c r="A1148" s="100"/>
      <c r="B1148" s="100"/>
      <c r="C1148" s="79"/>
      <c r="D1148" s="79"/>
      <c r="E1148" s="79"/>
      <c r="F1148" s="79"/>
      <c r="G1148" s="79"/>
    </row>
    <row r="1149" spans="1:7" ht="15">
      <c r="A1149" s="100"/>
      <c r="B1149" s="100"/>
      <c r="C1149" s="79"/>
      <c r="D1149" s="79"/>
      <c r="E1149" s="79"/>
      <c r="F1149" s="79"/>
      <c r="G1149" s="79"/>
    </row>
    <row r="1150" spans="1:7" ht="15">
      <c r="A1150" s="100"/>
      <c r="B1150" s="100"/>
      <c r="C1150" s="79"/>
      <c r="D1150" s="79"/>
      <c r="E1150" s="79"/>
      <c r="F1150" s="79"/>
      <c r="G1150" s="79"/>
    </row>
    <row r="1151" spans="1:7" ht="15">
      <c r="A1151" s="100"/>
      <c r="B1151" s="100"/>
      <c r="C1151" s="79"/>
      <c r="D1151" s="79"/>
      <c r="E1151" s="79"/>
      <c r="F1151" s="79"/>
      <c r="G1151" s="79"/>
    </row>
    <row r="1152" spans="1:7" ht="15">
      <c r="A1152" s="100"/>
      <c r="B1152" s="100"/>
      <c r="C1152" s="79"/>
      <c r="D1152" s="79"/>
      <c r="E1152" s="79"/>
      <c r="F1152" s="79"/>
      <c r="G1152" s="79"/>
    </row>
    <row r="1153" spans="1:7" ht="15">
      <c r="A1153" s="100"/>
      <c r="B1153" s="100"/>
      <c r="C1153" s="79"/>
      <c r="D1153" s="79"/>
      <c r="E1153" s="79"/>
      <c r="F1153" s="79"/>
      <c r="G1153" s="79"/>
    </row>
    <row r="1154" spans="1:7" ht="15">
      <c r="A1154" s="100"/>
      <c r="B1154" s="100"/>
      <c r="C1154" s="79"/>
      <c r="D1154" s="79"/>
      <c r="E1154" s="79"/>
      <c r="F1154" s="79"/>
      <c r="G1154" s="79"/>
    </row>
    <row r="1155" spans="1:7" ht="15">
      <c r="A1155" s="100"/>
      <c r="B1155" s="100"/>
      <c r="C1155" s="79"/>
      <c r="D1155" s="79"/>
      <c r="E1155" s="79"/>
      <c r="F1155" s="79"/>
      <c r="G1155" s="79"/>
    </row>
    <row r="1156" spans="1:7" ht="15">
      <c r="A1156" s="100"/>
      <c r="B1156" s="100"/>
      <c r="C1156" s="79"/>
      <c r="D1156" s="79"/>
      <c r="E1156" s="79"/>
      <c r="F1156" s="79"/>
      <c r="G1156" s="79"/>
    </row>
    <row r="1157" spans="1:7" ht="15">
      <c r="A1157" s="100"/>
      <c r="B1157" s="100"/>
      <c r="C1157" s="79"/>
      <c r="D1157" s="79"/>
      <c r="E1157" s="79"/>
      <c r="F1157" s="79"/>
      <c r="G1157" s="79"/>
    </row>
    <row r="1158" spans="1:7" ht="15">
      <c r="A1158" s="100"/>
      <c r="B1158" s="100"/>
      <c r="C1158" s="79"/>
      <c r="D1158" s="79"/>
      <c r="E1158" s="79"/>
      <c r="F1158" s="79"/>
      <c r="G1158" s="79"/>
    </row>
    <row r="1159" spans="1:7" ht="15">
      <c r="A1159" s="100"/>
      <c r="B1159" s="100"/>
      <c r="C1159" s="79"/>
      <c r="D1159" s="79"/>
      <c r="E1159" s="79"/>
      <c r="F1159" s="79"/>
      <c r="G1159" s="79"/>
    </row>
    <row r="1160" spans="1:7" ht="15">
      <c r="A1160" s="100"/>
      <c r="B1160" s="100"/>
      <c r="C1160" s="79"/>
      <c r="D1160" s="79"/>
      <c r="E1160" s="79"/>
      <c r="F1160" s="79"/>
      <c r="G1160" s="79"/>
    </row>
    <row r="1161" spans="1:7" ht="15">
      <c r="A1161" s="100"/>
      <c r="B1161" s="100"/>
      <c r="C1161" s="79"/>
      <c r="D1161" s="79"/>
      <c r="E1161" s="79"/>
      <c r="F1161" s="79"/>
      <c r="G1161" s="79"/>
    </row>
    <row r="1162" spans="1:7" ht="15">
      <c r="A1162" s="100"/>
      <c r="B1162" s="100"/>
      <c r="C1162" s="79"/>
      <c r="D1162" s="79"/>
      <c r="E1162" s="79"/>
      <c r="F1162" s="79"/>
      <c r="G1162" s="79"/>
    </row>
    <row r="1163" spans="1:7" ht="15">
      <c r="A1163" s="100"/>
      <c r="B1163" s="100"/>
      <c r="C1163" s="79"/>
      <c r="D1163" s="79"/>
      <c r="E1163" s="79"/>
      <c r="F1163" s="79"/>
      <c r="G1163" s="79"/>
    </row>
    <row r="1164" spans="1:7" ht="15">
      <c r="A1164" s="100"/>
      <c r="B1164" s="100"/>
      <c r="C1164" s="79"/>
      <c r="D1164" s="79"/>
      <c r="E1164" s="79"/>
      <c r="F1164" s="79"/>
      <c r="G1164" s="79"/>
    </row>
    <row r="1165" spans="1:7" ht="15">
      <c r="A1165" s="100"/>
      <c r="B1165" s="100"/>
      <c r="C1165" s="79"/>
      <c r="D1165" s="79"/>
      <c r="E1165" s="79"/>
      <c r="F1165" s="79"/>
      <c r="G1165" s="79"/>
    </row>
    <row r="1166" spans="1:7" ht="15">
      <c r="A1166" s="100"/>
      <c r="B1166" s="100"/>
      <c r="C1166" s="79"/>
      <c r="D1166" s="79"/>
      <c r="E1166" s="79"/>
      <c r="F1166" s="79"/>
      <c r="G1166" s="79"/>
    </row>
    <row r="1167" spans="1:7" ht="15">
      <c r="A1167" s="100"/>
      <c r="B1167" s="100"/>
      <c r="C1167" s="79"/>
      <c r="D1167" s="79"/>
      <c r="E1167" s="79"/>
      <c r="F1167" s="79"/>
      <c r="G1167" s="79"/>
    </row>
    <row r="1168" spans="1:7" ht="15">
      <c r="A1168" s="100"/>
      <c r="B1168" s="100"/>
      <c r="C1168" s="79"/>
      <c r="D1168" s="79"/>
      <c r="E1168" s="79"/>
      <c r="F1168" s="79"/>
      <c r="G1168" s="79"/>
    </row>
    <row r="1169" spans="1:7" ht="15">
      <c r="A1169" s="100"/>
      <c r="B1169" s="100"/>
      <c r="C1169" s="79"/>
      <c r="D1169" s="79"/>
      <c r="E1169" s="79"/>
      <c r="F1169" s="79"/>
      <c r="G1169" s="79"/>
    </row>
    <row r="1170" spans="1:7" ht="15">
      <c r="A1170" s="100"/>
      <c r="B1170" s="100"/>
      <c r="C1170" s="79"/>
      <c r="D1170" s="79"/>
      <c r="E1170" s="79"/>
      <c r="F1170" s="79"/>
      <c r="G1170" s="79"/>
    </row>
    <row r="1171" spans="1:7" ht="15">
      <c r="A1171" s="100"/>
      <c r="B1171" s="100"/>
      <c r="C1171" s="79"/>
      <c r="D1171" s="79"/>
      <c r="E1171" s="79"/>
      <c r="F1171" s="79"/>
      <c r="G1171" s="79"/>
    </row>
    <row r="1172" spans="1:7" ht="15">
      <c r="A1172" s="100"/>
      <c r="B1172" s="100"/>
      <c r="C1172" s="79"/>
      <c r="D1172" s="79"/>
      <c r="E1172" s="79"/>
      <c r="F1172" s="79"/>
      <c r="G1172" s="79"/>
    </row>
    <row r="1173" spans="1:7" ht="15">
      <c r="A1173" s="100"/>
      <c r="B1173" s="100"/>
      <c r="C1173" s="79"/>
      <c r="D1173" s="79"/>
      <c r="E1173" s="79"/>
      <c r="F1173" s="79"/>
      <c r="G1173" s="79"/>
    </row>
    <row r="1174" spans="1:7" ht="15">
      <c r="A1174" s="100"/>
      <c r="B1174" s="100"/>
      <c r="C1174" s="79"/>
      <c r="D1174" s="79"/>
      <c r="E1174" s="79"/>
      <c r="F1174" s="79"/>
      <c r="G1174" s="79"/>
    </row>
    <row r="1175" spans="1:7" ht="15">
      <c r="A1175" s="100"/>
      <c r="B1175" s="100"/>
      <c r="C1175" s="79"/>
      <c r="D1175" s="79"/>
      <c r="E1175" s="79"/>
      <c r="F1175" s="79"/>
      <c r="G1175" s="79"/>
    </row>
    <row r="1176" spans="1:7" ht="15">
      <c r="A1176" s="100"/>
      <c r="B1176" s="100"/>
      <c r="C1176" s="79"/>
      <c r="D1176" s="79"/>
      <c r="E1176" s="79"/>
      <c r="F1176" s="79"/>
      <c r="G1176" s="79"/>
    </row>
    <row r="1177" spans="1:7" ht="15">
      <c r="A1177" s="100"/>
      <c r="B1177" s="100"/>
      <c r="C1177" s="79"/>
      <c r="D1177" s="79"/>
      <c r="E1177" s="79"/>
      <c r="F1177" s="79"/>
      <c r="G1177" s="79"/>
    </row>
    <row r="1178" spans="1:7" ht="15">
      <c r="A1178" s="100"/>
      <c r="B1178" s="100"/>
      <c r="C1178" s="79"/>
      <c r="D1178" s="79"/>
      <c r="E1178" s="79"/>
      <c r="F1178" s="79"/>
      <c r="G1178" s="79"/>
    </row>
    <row r="1179" spans="1:7" ht="15">
      <c r="A1179" s="100"/>
      <c r="B1179" s="100"/>
      <c r="C1179" s="79"/>
      <c r="D1179" s="79"/>
      <c r="E1179" s="79"/>
      <c r="F1179" s="79"/>
      <c r="G1179" s="79"/>
    </row>
    <row r="1180" spans="1:7" ht="15">
      <c r="A1180" s="100"/>
      <c r="B1180" s="100"/>
      <c r="C1180" s="79"/>
      <c r="D1180" s="79"/>
      <c r="E1180" s="79"/>
      <c r="F1180" s="79"/>
      <c r="G1180" s="79"/>
    </row>
    <row r="1181" spans="1:7" ht="15">
      <c r="A1181" s="100"/>
      <c r="B1181" s="100"/>
      <c r="C1181" s="79"/>
      <c r="D1181" s="79"/>
      <c r="E1181" s="79"/>
      <c r="F1181" s="79"/>
      <c r="G1181" s="79"/>
    </row>
    <row r="1182" spans="1:7" ht="15">
      <c r="A1182" s="100"/>
      <c r="B1182" s="100"/>
      <c r="C1182" s="79"/>
      <c r="D1182" s="79"/>
      <c r="E1182" s="79"/>
      <c r="F1182" s="79"/>
      <c r="G1182" s="79"/>
    </row>
    <row r="1183" spans="1:7" ht="15">
      <c r="A1183" s="100"/>
      <c r="B1183" s="100"/>
      <c r="C1183" s="79"/>
      <c r="D1183" s="79"/>
      <c r="E1183" s="79"/>
      <c r="F1183" s="79"/>
      <c r="G1183" s="79"/>
    </row>
    <row r="1184" spans="1:7" ht="15">
      <c r="A1184" s="100"/>
      <c r="B1184" s="100"/>
      <c r="C1184" s="79"/>
      <c r="D1184" s="79"/>
      <c r="E1184" s="79"/>
      <c r="F1184" s="79"/>
      <c r="G1184" s="79"/>
    </row>
    <row r="1185" spans="1:7" ht="15">
      <c r="A1185" s="100"/>
      <c r="B1185" s="100"/>
      <c r="C1185" s="79"/>
      <c r="D1185" s="79"/>
      <c r="E1185" s="79"/>
      <c r="F1185" s="79"/>
      <c r="G1185" s="79"/>
    </row>
    <row r="1186" spans="1:7" ht="15">
      <c r="A1186" s="100"/>
      <c r="B1186" s="100"/>
      <c r="C1186" s="79"/>
      <c r="D1186" s="79"/>
      <c r="E1186" s="79"/>
      <c r="F1186" s="79"/>
      <c r="G1186" s="79"/>
    </row>
    <row r="1187" spans="1:7" ht="15">
      <c r="A1187" s="100"/>
      <c r="B1187" s="100"/>
      <c r="C1187" s="79"/>
      <c r="D1187" s="79"/>
      <c r="E1187" s="79"/>
      <c r="F1187" s="79"/>
      <c r="G1187" s="79"/>
    </row>
    <row r="1188" spans="1:7" ht="15">
      <c r="A1188" s="100"/>
      <c r="B1188" s="100"/>
      <c r="C1188" s="79"/>
      <c r="D1188" s="79"/>
      <c r="E1188" s="79"/>
      <c r="F1188" s="79"/>
      <c r="G1188" s="79"/>
    </row>
    <row r="1189" spans="1:7" ht="15">
      <c r="A1189" s="100"/>
      <c r="B1189" s="100"/>
      <c r="C1189" s="79"/>
      <c r="D1189" s="79"/>
      <c r="E1189" s="79"/>
      <c r="F1189" s="79"/>
      <c r="G1189" s="79"/>
    </row>
    <row r="1190" spans="1:7" ht="15">
      <c r="A1190" s="100"/>
      <c r="B1190" s="100"/>
      <c r="C1190" s="79"/>
      <c r="D1190" s="79"/>
      <c r="E1190" s="79"/>
      <c r="F1190" s="79"/>
      <c r="G1190" s="79"/>
    </row>
    <row r="1191" spans="1:7" ht="15">
      <c r="A1191" s="100"/>
      <c r="B1191" s="100"/>
      <c r="C1191" s="79"/>
      <c r="D1191" s="79"/>
      <c r="E1191" s="79"/>
      <c r="F1191" s="79"/>
      <c r="G1191" s="79"/>
    </row>
    <row r="1192" spans="1:7" ht="15">
      <c r="A1192" s="100"/>
      <c r="B1192" s="100"/>
      <c r="C1192" s="79"/>
      <c r="D1192" s="79"/>
      <c r="E1192" s="79"/>
      <c r="F1192" s="79"/>
      <c r="G1192" s="79"/>
    </row>
    <row r="1193" spans="1:7" ht="15">
      <c r="A1193" s="100"/>
      <c r="B1193" s="100"/>
      <c r="C1193" s="79"/>
      <c r="D1193" s="79"/>
      <c r="E1193" s="79"/>
      <c r="F1193" s="79"/>
      <c r="G1193" s="79"/>
    </row>
    <row r="1194" spans="1:7" ht="15">
      <c r="A1194" s="100"/>
      <c r="B1194" s="100"/>
      <c r="C1194" s="79"/>
      <c r="D1194" s="79"/>
      <c r="E1194" s="79"/>
      <c r="F1194" s="79"/>
      <c r="G1194" s="79"/>
    </row>
    <row r="1195" spans="1:7" ht="15">
      <c r="A1195" s="100"/>
      <c r="B1195" s="100"/>
      <c r="C1195" s="79"/>
      <c r="D1195" s="79"/>
      <c r="E1195" s="79"/>
      <c r="F1195" s="79"/>
      <c r="G1195" s="79"/>
    </row>
    <row r="1196" spans="1:7" ht="15">
      <c r="A1196" s="100"/>
      <c r="B1196" s="100"/>
      <c r="C1196" s="79"/>
      <c r="D1196" s="79"/>
      <c r="E1196" s="79"/>
      <c r="F1196" s="79"/>
      <c r="G1196" s="79"/>
    </row>
    <row r="1197" spans="1:7" ht="15">
      <c r="A1197" s="100"/>
      <c r="B1197" s="100"/>
      <c r="C1197" s="79"/>
      <c r="D1197" s="79"/>
      <c r="E1197" s="79"/>
      <c r="F1197" s="79"/>
      <c r="G1197" s="79"/>
    </row>
    <row r="1198" spans="1:7" ht="15">
      <c r="A1198" s="100"/>
      <c r="B1198" s="100"/>
      <c r="C1198" s="79"/>
      <c r="D1198" s="79"/>
      <c r="E1198" s="79"/>
      <c r="F1198" s="79"/>
      <c r="G1198" s="79"/>
    </row>
    <row r="1199" spans="1:7" ht="15">
      <c r="A1199" s="100"/>
      <c r="B1199" s="100"/>
      <c r="C1199" s="79"/>
      <c r="D1199" s="79"/>
      <c r="E1199" s="79"/>
      <c r="F1199" s="79"/>
      <c r="G1199" s="79"/>
    </row>
    <row r="1200" spans="1:7" ht="15">
      <c r="A1200" s="100"/>
      <c r="B1200" s="100"/>
      <c r="C1200" s="79"/>
      <c r="D1200" s="79"/>
      <c r="E1200" s="79"/>
      <c r="F1200" s="79"/>
      <c r="G1200" s="79"/>
    </row>
    <row r="1201" spans="1:7" ht="15">
      <c r="A1201" s="100"/>
      <c r="B1201" s="100"/>
      <c r="C1201" s="79"/>
      <c r="D1201" s="79"/>
      <c r="E1201" s="79"/>
      <c r="F1201" s="79"/>
      <c r="G1201" s="79"/>
    </row>
    <row r="1202" spans="1:7" ht="15">
      <c r="A1202" s="100"/>
      <c r="B1202" s="100"/>
      <c r="C1202" s="79"/>
      <c r="D1202" s="79"/>
      <c r="E1202" s="79"/>
      <c r="F1202" s="79"/>
      <c r="G1202" s="79"/>
    </row>
    <row r="1203" spans="1:7" ht="15">
      <c r="A1203" s="100"/>
      <c r="B1203" s="100"/>
      <c r="C1203" s="79"/>
      <c r="D1203" s="79"/>
      <c r="E1203" s="79"/>
      <c r="F1203" s="79"/>
      <c r="G1203" s="79"/>
    </row>
    <row r="1204" spans="1:7" ht="15">
      <c r="A1204" s="100"/>
      <c r="B1204" s="100"/>
      <c r="C1204" s="79"/>
      <c r="D1204" s="79"/>
      <c r="E1204" s="79"/>
      <c r="F1204" s="79"/>
      <c r="G1204" s="79"/>
    </row>
    <row r="1205" spans="1:7" ht="15">
      <c r="A1205" s="100"/>
      <c r="B1205" s="100"/>
      <c r="C1205" s="79"/>
      <c r="D1205" s="79"/>
      <c r="E1205" s="79"/>
      <c r="F1205" s="79"/>
      <c r="G1205" s="79"/>
    </row>
    <row r="1206" spans="1:7" ht="15">
      <c r="A1206" s="100"/>
      <c r="B1206" s="100"/>
      <c r="C1206" s="79"/>
      <c r="D1206" s="79"/>
      <c r="E1206" s="79"/>
      <c r="F1206" s="79"/>
      <c r="G1206" s="79"/>
    </row>
    <row r="1207" spans="1:7" ht="15">
      <c r="A1207" s="100"/>
      <c r="B1207" s="100"/>
      <c r="C1207" s="79"/>
      <c r="D1207" s="79"/>
      <c r="E1207" s="79"/>
      <c r="F1207" s="79"/>
      <c r="G1207" s="79"/>
    </row>
    <row r="1208" spans="1:7" ht="15">
      <c r="A1208" s="100"/>
      <c r="B1208" s="100"/>
      <c r="C1208" s="79"/>
      <c r="D1208" s="79"/>
      <c r="E1208" s="79"/>
      <c r="F1208" s="79"/>
      <c r="G1208" s="79"/>
    </row>
    <row r="1209" spans="1:7" ht="15">
      <c r="A1209" s="100"/>
      <c r="B1209" s="100"/>
      <c r="C1209" s="79"/>
      <c r="D1209" s="79"/>
      <c r="E1209" s="79"/>
      <c r="F1209" s="79"/>
      <c r="G1209" s="79"/>
    </row>
    <row r="1210" spans="1:7" ht="15">
      <c r="A1210" s="100"/>
      <c r="B1210" s="100"/>
      <c r="C1210" s="79"/>
      <c r="D1210" s="79"/>
      <c r="E1210" s="79"/>
      <c r="F1210" s="79"/>
      <c r="G1210" s="79"/>
    </row>
    <row r="1211" spans="1:7" ht="15">
      <c r="A1211" s="100"/>
      <c r="B1211" s="100"/>
      <c r="C1211" s="79"/>
      <c r="D1211" s="79"/>
      <c r="E1211" s="79"/>
      <c r="F1211" s="79"/>
      <c r="G1211" s="79"/>
    </row>
    <row r="1212" spans="1:7" ht="15">
      <c r="A1212" s="100"/>
      <c r="B1212" s="100"/>
      <c r="C1212" s="79"/>
      <c r="D1212" s="79"/>
      <c r="E1212" s="79"/>
      <c r="F1212" s="79"/>
      <c r="G1212" s="79"/>
    </row>
    <row r="1213" spans="1:7" ht="15">
      <c r="A1213" s="100"/>
      <c r="B1213" s="100"/>
      <c r="C1213" s="79"/>
      <c r="D1213" s="79"/>
      <c r="E1213" s="79"/>
      <c r="F1213" s="79"/>
      <c r="G1213" s="79"/>
    </row>
    <row r="1214" spans="1:7" ht="15">
      <c r="A1214" s="100"/>
      <c r="B1214" s="100"/>
      <c r="C1214" s="79"/>
      <c r="D1214" s="79"/>
      <c r="E1214" s="79"/>
      <c r="F1214" s="79"/>
      <c r="G1214" s="79"/>
    </row>
    <row r="1215" spans="1:7" ht="15">
      <c r="A1215" s="100"/>
      <c r="B1215" s="100"/>
      <c r="C1215" s="79"/>
      <c r="D1215" s="79"/>
      <c r="E1215" s="79"/>
      <c r="F1215" s="79"/>
      <c r="G1215" s="79"/>
    </row>
    <row r="1216" spans="1:7" ht="15">
      <c r="A1216" s="100"/>
      <c r="B1216" s="100"/>
      <c r="C1216" s="79"/>
      <c r="D1216" s="79"/>
      <c r="E1216" s="79"/>
      <c r="F1216" s="79"/>
      <c r="G1216" s="79"/>
    </row>
    <row r="1217" spans="1:7" ht="15">
      <c r="A1217" s="100"/>
      <c r="B1217" s="100"/>
      <c r="C1217" s="79"/>
      <c r="D1217" s="79"/>
      <c r="E1217" s="79"/>
      <c r="F1217" s="79"/>
      <c r="G1217" s="79"/>
    </row>
    <row r="1218" spans="1:7" ht="15">
      <c r="A1218" s="100"/>
      <c r="B1218" s="100"/>
      <c r="C1218" s="79"/>
      <c r="D1218" s="79"/>
      <c r="E1218" s="79"/>
      <c r="F1218" s="79"/>
      <c r="G1218" s="79"/>
    </row>
    <row r="1219" spans="1:7" ht="15">
      <c r="A1219" s="100"/>
      <c r="B1219" s="100"/>
      <c r="C1219" s="79"/>
      <c r="D1219" s="79"/>
      <c r="E1219" s="79"/>
      <c r="F1219" s="79"/>
      <c r="G1219" s="79"/>
    </row>
    <row r="1220" spans="1:7" ht="15">
      <c r="A1220" s="100"/>
      <c r="B1220" s="100"/>
      <c r="C1220" s="79"/>
      <c r="D1220" s="79"/>
      <c r="E1220" s="79"/>
      <c r="F1220" s="79"/>
      <c r="G1220" s="79"/>
    </row>
    <row r="1221" spans="1:7" ht="15">
      <c r="A1221" s="100"/>
      <c r="B1221" s="100"/>
      <c r="C1221" s="79"/>
      <c r="D1221" s="79"/>
      <c r="E1221" s="79"/>
      <c r="F1221" s="79"/>
      <c r="G1221" s="79"/>
    </row>
    <row r="1222" spans="1:7" ht="15">
      <c r="A1222" s="100"/>
      <c r="B1222" s="100"/>
      <c r="C1222" s="79"/>
      <c r="D1222" s="79"/>
      <c r="E1222" s="79"/>
      <c r="F1222" s="79"/>
      <c r="G1222" s="79"/>
    </row>
    <row r="1223" spans="1:7" ht="15">
      <c r="A1223" s="100"/>
      <c r="B1223" s="100"/>
      <c r="C1223" s="79"/>
      <c r="D1223" s="79"/>
      <c r="E1223" s="79"/>
      <c r="F1223" s="79"/>
      <c r="G1223" s="79"/>
    </row>
    <row r="1224" spans="1:7" ht="15">
      <c r="A1224" s="100"/>
      <c r="B1224" s="100"/>
      <c r="C1224" s="79"/>
      <c r="D1224" s="79"/>
      <c r="E1224" s="79"/>
      <c r="F1224" s="79"/>
      <c r="G1224" s="79"/>
    </row>
    <row r="1225" spans="1:7" ht="15">
      <c r="A1225" s="100"/>
      <c r="B1225" s="100"/>
      <c r="C1225" s="79"/>
      <c r="D1225" s="79"/>
      <c r="E1225" s="79"/>
      <c r="F1225" s="79"/>
      <c r="G1225" s="79"/>
    </row>
    <row r="1226" spans="1:7" ht="15">
      <c r="A1226" s="100"/>
      <c r="B1226" s="100"/>
      <c r="C1226" s="79"/>
      <c r="D1226" s="79"/>
      <c r="E1226" s="79"/>
      <c r="F1226" s="79"/>
      <c r="G1226" s="79"/>
    </row>
    <row r="1227" spans="1:7" ht="15">
      <c r="A1227" s="100"/>
      <c r="B1227" s="100"/>
      <c r="C1227" s="79"/>
      <c r="D1227" s="79"/>
      <c r="E1227" s="79"/>
      <c r="F1227" s="79"/>
      <c r="G1227" s="79"/>
    </row>
    <row r="1228" spans="1:7" ht="15">
      <c r="A1228" s="100"/>
      <c r="B1228" s="100"/>
      <c r="C1228" s="79"/>
      <c r="D1228" s="79"/>
      <c r="E1228" s="79"/>
      <c r="F1228" s="79"/>
      <c r="G1228" s="79"/>
    </row>
    <row r="1229" spans="1:7" ht="15">
      <c r="A1229" s="100"/>
      <c r="B1229" s="100"/>
      <c r="C1229" s="79"/>
      <c r="D1229" s="79"/>
      <c r="E1229" s="79"/>
      <c r="F1229" s="79"/>
      <c r="G1229" s="79"/>
    </row>
    <row r="1230" spans="1:7" ht="15">
      <c r="A1230" s="100"/>
      <c r="B1230" s="100"/>
      <c r="C1230" s="79"/>
      <c r="D1230" s="79"/>
      <c r="E1230" s="79"/>
      <c r="F1230" s="79"/>
      <c r="G1230" s="79"/>
    </row>
    <row r="1231" spans="1:7" ht="15">
      <c r="A1231" s="100"/>
      <c r="B1231" s="100"/>
      <c r="C1231" s="79"/>
      <c r="D1231" s="79"/>
      <c r="E1231" s="79"/>
      <c r="F1231" s="79"/>
      <c r="G1231" s="79"/>
    </row>
    <row r="1232" spans="1:7" ht="15">
      <c r="A1232" s="100"/>
      <c r="B1232" s="100"/>
      <c r="C1232" s="79"/>
      <c r="D1232" s="79"/>
      <c r="E1232" s="79"/>
      <c r="F1232" s="79"/>
      <c r="G1232" s="79"/>
    </row>
    <row r="1233" spans="1:7" ht="15">
      <c r="A1233" s="100"/>
      <c r="B1233" s="100"/>
      <c r="C1233" s="79"/>
      <c r="D1233" s="79"/>
      <c r="E1233" s="79"/>
      <c r="F1233" s="79"/>
      <c r="G1233" s="79"/>
    </row>
    <row r="1234" spans="1:7" ht="15">
      <c r="A1234" s="100"/>
      <c r="B1234" s="100"/>
      <c r="C1234" s="79"/>
      <c r="D1234" s="79"/>
      <c r="E1234" s="79"/>
      <c r="F1234" s="79"/>
      <c r="G1234" s="79"/>
    </row>
    <row r="1235" spans="1:7" ht="15">
      <c r="A1235" s="100"/>
      <c r="B1235" s="100"/>
      <c r="C1235" s="79"/>
      <c r="D1235" s="79"/>
      <c r="E1235" s="79"/>
      <c r="F1235" s="79"/>
      <c r="G1235" s="79"/>
    </row>
    <row r="1236" spans="1:7" ht="15">
      <c r="A1236" s="100"/>
      <c r="B1236" s="100"/>
      <c r="C1236" s="79"/>
      <c r="D1236" s="79"/>
      <c r="E1236" s="79"/>
      <c r="F1236" s="79"/>
      <c r="G1236" s="79"/>
    </row>
    <row r="1237" spans="1:7" ht="15">
      <c r="A1237" s="100"/>
      <c r="B1237" s="100"/>
      <c r="C1237" s="79"/>
      <c r="D1237" s="79"/>
      <c r="E1237" s="79"/>
      <c r="F1237" s="79"/>
      <c r="G1237" s="79"/>
    </row>
    <row r="1238" spans="1:7" ht="15">
      <c r="A1238" s="100"/>
      <c r="B1238" s="100"/>
      <c r="C1238" s="79"/>
      <c r="D1238" s="79"/>
      <c r="E1238" s="79"/>
      <c r="F1238" s="79"/>
      <c r="G1238" s="79"/>
    </row>
    <row r="1239" spans="1:7" ht="15">
      <c r="A1239" s="100"/>
      <c r="B1239" s="100"/>
      <c r="C1239" s="79"/>
      <c r="D1239" s="79"/>
      <c r="E1239" s="79"/>
      <c r="F1239" s="79"/>
      <c r="G1239" s="79"/>
    </row>
    <row r="1240" spans="1:7" ht="15">
      <c r="A1240" s="100"/>
      <c r="B1240" s="100"/>
      <c r="C1240" s="79"/>
      <c r="D1240" s="79"/>
      <c r="E1240" s="79"/>
      <c r="F1240" s="79"/>
      <c r="G1240" s="79"/>
    </row>
    <row r="1241" spans="1:7" ht="15">
      <c r="A1241" s="100"/>
      <c r="B1241" s="100"/>
      <c r="C1241" s="79"/>
      <c r="D1241" s="79"/>
      <c r="E1241" s="79"/>
      <c r="F1241" s="79"/>
      <c r="G1241" s="79"/>
    </row>
    <row r="1242" spans="1:7" ht="15">
      <c r="A1242" s="100"/>
      <c r="B1242" s="100"/>
      <c r="C1242" s="79"/>
      <c r="D1242" s="79"/>
      <c r="E1242" s="79"/>
      <c r="F1242" s="79"/>
      <c r="G1242" s="79"/>
    </row>
    <row r="1243" spans="1:7" ht="15">
      <c r="A1243" s="100"/>
      <c r="B1243" s="100"/>
      <c r="C1243" s="79"/>
      <c r="D1243" s="79"/>
      <c r="E1243" s="79"/>
      <c r="F1243" s="79"/>
      <c r="G1243" s="79"/>
    </row>
    <row r="1244" spans="1:7" ht="15">
      <c r="A1244" s="100"/>
      <c r="B1244" s="100"/>
      <c r="C1244" s="79"/>
      <c r="D1244" s="79"/>
      <c r="E1244" s="79"/>
      <c r="F1244" s="79"/>
      <c r="G1244" s="79"/>
    </row>
    <row r="1245" spans="1:7" ht="15">
      <c r="A1245" s="100"/>
      <c r="B1245" s="100"/>
      <c r="C1245" s="79"/>
      <c r="D1245" s="79"/>
      <c r="E1245" s="79"/>
      <c r="F1245" s="79"/>
      <c r="G1245" s="79"/>
    </row>
    <row r="1246" spans="1:7" ht="15">
      <c r="A1246" s="100"/>
      <c r="B1246" s="100"/>
      <c r="C1246" s="79"/>
      <c r="D1246" s="79"/>
      <c r="E1246" s="79"/>
      <c r="F1246" s="79"/>
      <c r="G1246" s="79"/>
    </row>
    <row r="1247" spans="1:7" ht="15">
      <c r="A1247" s="100"/>
      <c r="B1247" s="100"/>
      <c r="C1247" s="79"/>
      <c r="D1247" s="79"/>
      <c r="E1247" s="79"/>
      <c r="F1247" s="79"/>
      <c r="G1247" s="79"/>
    </row>
    <row r="1248" spans="1:7" ht="15">
      <c r="A1248" s="100"/>
      <c r="B1248" s="100"/>
      <c r="C1248" s="79"/>
      <c r="D1248" s="79"/>
      <c r="E1248" s="79"/>
      <c r="F1248" s="79"/>
      <c r="G1248" s="79"/>
    </row>
    <row r="1249" spans="1:7" ht="15">
      <c r="A1249" s="100"/>
      <c r="B1249" s="100"/>
      <c r="C1249" s="79"/>
      <c r="D1249" s="79"/>
      <c r="E1249" s="79"/>
      <c r="F1249" s="79"/>
      <c r="G1249" s="79"/>
    </row>
    <row r="1250" spans="1:7" ht="15">
      <c r="A1250" s="100"/>
      <c r="B1250" s="100"/>
      <c r="C1250" s="79"/>
      <c r="D1250" s="79"/>
      <c r="E1250" s="79"/>
      <c r="F1250" s="79"/>
      <c r="G1250" s="79"/>
    </row>
    <row r="1251" spans="1:7" ht="15">
      <c r="A1251" s="100"/>
      <c r="B1251" s="100"/>
      <c r="C1251" s="79"/>
      <c r="D1251" s="79"/>
      <c r="E1251" s="79"/>
      <c r="F1251" s="79"/>
      <c r="G1251" s="79"/>
    </row>
    <row r="1252" spans="1:7" ht="15">
      <c r="A1252" s="100"/>
      <c r="B1252" s="100"/>
      <c r="C1252" s="79"/>
      <c r="D1252" s="79"/>
      <c r="E1252" s="79"/>
      <c r="F1252" s="79"/>
      <c r="G1252" s="79"/>
    </row>
    <row r="1253" spans="1:7" ht="15">
      <c r="A1253" s="100"/>
      <c r="B1253" s="100"/>
      <c r="C1253" s="79"/>
      <c r="D1253" s="79"/>
      <c r="E1253" s="79"/>
      <c r="F1253" s="79"/>
      <c r="G1253" s="79"/>
    </row>
    <row r="1254" spans="1:7" ht="15">
      <c r="A1254" s="100"/>
      <c r="B1254" s="100"/>
      <c r="C1254" s="79"/>
      <c r="D1254" s="79"/>
      <c r="E1254" s="79"/>
      <c r="F1254" s="79"/>
      <c r="G1254" s="79"/>
    </row>
    <row r="1255" spans="1:7" ht="15">
      <c r="A1255" s="100"/>
      <c r="B1255" s="100"/>
      <c r="C1255" s="79"/>
      <c r="D1255" s="79"/>
      <c r="E1255" s="79"/>
      <c r="F1255" s="79"/>
      <c r="G1255" s="79"/>
    </row>
    <row r="1256" spans="1:7" ht="15">
      <c r="A1256" s="100"/>
      <c r="B1256" s="100"/>
      <c r="C1256" s="79"/>
      <c r="D1256" s="79"/>
      <c r="E1256" s="79"/>
      <c r="F1256" s="79"/>
      <c r="G1256" s="79"/>
    </row>
    <row r="1257" spans="1:7" ht="15">
      <c r="A1257" s="100"/>
      <c r="B1257" s="100"/>
      <c r="C1257" s="79"/>
      <c r="D1257" s="79"/>
      <c r="E1257" s="79"/>
      <c r="F1257" s="79"/>
      <c r="G1257" s="79"/>
    </row>
    <row r="1258" spans="1:7" ht="15">
      <c r="A1258" s="100"/>
      <c r="B1258" s="100"/>
      <c r="C1258" s="79"/>
      <c r="D1258" s="79"/>
      <c r="E1258" s="79"/>
      <c r="F1258" s="79"/>
      <c r="G1258" s="79"/>
    </row>
    <row r="1259" spans="1:7" ht="15">
      <c r="A1259" s="100"/>
      <c r="B1259" s="100"/>
      <c r="C1259" s="79"/>
      <c r="D1259" s="79"/>
      <c r="E1259" s="79"/>
      <c r="F1259" s="79"/>
      <c r="G1259" s="79"/>
    </row>
    <row r="1260" spans="1:7" ht="15">
      <c r="A1260" s="100"/>
      <c r="B1260" s="100"/>
      <c r="C1260" s="79"/>
      <c r="D1260" s="79"/>
      <c r="E1260" s="79"/>
      <c r="F1260" s="79"/>
      <c r="G1260" s="79"/>
    </row>
    <row r="1261" spans="1:7" ht="15">
      <c r="A1261" s="100"/>
      <c r="B1261" s="100"/>
      <c r="C1261" s="79"/>
      <c r="D1261" s="79"/>
      <c r="E1261" s="79"/>
      <c r="F1261" s="79"/>
      <c r="G1261" s="79"/>
    </row>
    <row r="1262" spans="1:7" ht="15">
      <c r="A1262" s="100"/>
      <c r="B1262" s="100"/>
      <c r="C1262" s="79"/>
      <c r="D1262" s="79"/>
      <c r="E1262" s="79"/>
      <c r="F1262" s="79"/>
      <c r="G1262" s="79"/>
    </row>
    <row r="1263" spans="1:7" ht="15">
      <c r="A1263" s="100"/>
      <c r="B1263" s="100"/>
      <c r="C1263" s="79"/>
      <c r="D1263" s="79"/>
      <c r="E1263" s="79"/>
      <c r="F1263" s="79"/>
      <c r="G1263" s="79"/>
    </row>
    <row r="1264" spans="1:7" ht="15">
      <c r="A1264" s="100"/>
      <c r="B1264" s="100"/>
      <c r="C1264" s="79"/>
      <c r="D1264" s="79"/>
      <c r="E1264" s="79"/>
      <c r="F1264" s="79"/>
      <c r="G1264" s="79"/>
    </row>
    <row r="1265" spans="1:7" ht="15">
      <c r="A1265" s="100"/>
      <c r="B1265" s="100"/>
      <c r="C1265" s="79"/>
      <c r="D1265" s="79"/>
      <c r="E1265" s="79"/>
      <c r="F1265" s="79"/>
      <c r="G1265" s="79"/>
    </row>
    <row r="1266" spans="1:7" ht="15">
      <c r="A1266" s="100"/>
      <c r="B1266" s="100"/>
      <c r="C1266" s="79"/>
      <c r="D1266" s="79"/>
      <c r="E1266" s="79"/>
      <c r="F1266" s="79"/>
      <c r="G1266" s="79"/>
    </row>
    <row r="1267" spans="1:7" ht="15">
      <c r="A1267" s="100"/>
      <c r="B1267" s="100"/>
      <c r="C1267" s="79"/>
      <c r="D1267" s="79"/>
      <c r="E1267" s="79"/>
      <c r="F1267" s="79"/>
      <c r="G1267" s="79"/>
    </row>
    <row r="1268" spans="1:7" ht="15">
      <c r="A1268" s="100"/>
      <c r="B1268" s="100"/>
      <c r="C1268" s="79"/>
      <c r="D1268" s="79"/>
      <c r="E1268" s="79"/>
      <c r="F1268" s="79"/>
      <c r="G1268" s="79"/>
    </row>
    <row r="1269" spans="1:7" ht="15">
      <c r="A1269" s="100"/>
      <c r="B1269" s="100"/>
      <c r="C1269" s="79"/>
      <c r="D1269" s="79"/>
      <c r="E1269" s="79"/>
      <c r="F1269" s="79"/>
      <c r="G1269" s="79"/>
    </row>
    <row r="1270" spans="1:7" ht="15">
      <c r="A1270" s="100"/>
      <c r="B1270" s="100"/>
      <c r="C1270" s="79"/>
      <c r="D1270" s="79"/>
      <c r="E1270" s="79"/>
      <c r="F1270" s="79"/>
      <c r="G1270" s="79"/>
    </row>
    <row r="1271" spans="1:7" ht="15">
      <c r="A1271" s="100"/>
      <c r="B1271" s="100"/>
      <c r="C1271" s="79"/>
      <c r="D1271" s="79"/>
      <c r="E1271" s="79"/>
      <c r="F1271" s="79"/>
      <c r="G1271" s="79"/>
    </row>
    <row r="1272" spans="1:7" ht="15">
      <c r="A1272" s="100"/>
      <c r="B1272" s="100"/>
      <c r="C1272" s="79"/>
      <c r="D1272" s="79"/>
      <c r="E1272" s="79"/>
      <c r="F1272" s="79"/>
      <c r="G1272" s="79"/>
    </row>
    <row r="1273" spans="1:7" ht="15">
      <c r="A1273" s="100"/>
      <c r="B1273" s="100"/>
      <c r="C1273" s="79"/>
      <c r="D1273" s="79"/>
      <c r="E1273" s="79"/>
      <c r="F1273" s="79"/>
      <c r="G1273" s="79"/>
    </row>
    <row r="1274" spans="1:7" ht="15">
      <c r="A1274" s="100"/>
      <c r="B1274" s="100"/>
      <c r="C1274" s="79"/>
      <c r="D1274" s="79"/>
      <c r="E1274" s="79"/>
      <c r="F1274" s="79"/>
      <c r="G1274" s="79"/>
    </row>
    <row r="1275" spans="1:7" ht="15">
      <c r="A1275" s="100"/>
      <c r="B1275" s="100"/>
      <c r="C1275" s="79"/>
      <c r="D1275" s="79"/>
      <c r="E1275" s="79"/>
      <c r="F1275" s="79"/>
      <c r="G1275" s="79"/>
    </row>
    <row r="1276" spans="1:7" ht="15">
      <c r="A1276" s="100"/>
      <c r="B1276" s="100"/>
      <c r="C1276" s="79"/>
      <c r="D1276" s="79"/>
      <c r="E1276" s="79"/>
      <c r="F1276" s="79"/>
      <c r="G1276" s="79"/>
    </row>
    <row r="1277" spans="1:7" ht="15">
      <c r="A1277" s="100"/>
      <c r="B1277" s="100"/>
      <c r="C1277" s="79"/>
      <c r="D1277" s="79"/>
      <c r="E1277" s="79"/>
      <c r="F1277" s="79"/>
      <c r="G1277" s="79"/>
    </row>
    <row r="1278" spans="1:7" ht="15">
      <c r="A1278" s="100"/>
      <c r="B1278" s="100"/>
      <c r="C1278" s="79"/>
      <c r="D1278" s="79"/>
      <c r="E1278" s="79"/>
      <c r="F1278" s="79"/>
      <c r="G1278" s="79"/>
    </row>
    <row r="1279" spans="1:7" ht="15">
      <c r="A1279" s="100"/>
      <c r="B1279" s="100"/>
      <c r="C1279" s="79"/>
      <c r="D1279" s="79"/>
      <c r="E1279" s="79"/>
      <c r="F1279" s="79"/>
      <c r="G1279" s="79"/>
    </row>
    <row r="1280" spans="1:7" ht="15">
      <c r="A1280" s="100"/>
      <c r="B1280" s="100"/>
      <c r="C1280" s="79"/>
      <c r="D1280" s="79"/>
      <c r="E1280" s="79"/>
      <c r="F1280" s="79"/>
      <c r="G1280" s="79"/>
    </row>
    <row r="1281" spans="1:7" ht="15">
      <c r="A1281" s="100"/>
      <c r="B1281" s="100"/>
      <c r="C1281" s="79"/>
      <c r="D1281" s="79"/>
      <c r="E1281" s="79"/>
      <c r="F1281" s="79"/>
      <c r="G1281" s="79"/>
    </row>
    <row r="1282" spans="1:7" ht="15">
      <c r="A1282" s="100"/>
      <c r="B1282" s="100"/>
      <c r="C1282" s="79"/>
      <c r="D1282" s="79"/>
      <c r="E1282" s="79"/>
      <c r="F1282" s="79"/>
      <c r="G1282" s="79"/>
    </row>
    <row r="1283" spans="1:7" ht="15">
      <c r="A1283" s="100"/>
      <c r="B1283" s="100"/>
      <c r="C1283" s="79"/>
      <c r="D1283" s="79"/>
      <c r="E1283" s="79"/>
      <c r="F1283" s="79"/>
      <c r="G1283" s="79"/>
    </row>
    <row r="1284" spans="1:7" ht="15">
      <c r="A1284" s="100"/>
      <c r="B1284" s="100"/>
      <c r="C1284" s="79"/>
      <c r="D1284" s="79"/>
      <c r="E1284" s="79"/>
      <c r="F1284" s="79"/>
      <c r="G1284" s="79"/>
    </row>
    <row r="1285" spans="1:7" ht="15">
      <c r="A1285" s="100"/>
      <c r="B1285" s="100"/>
      <c r="C1285" s="79"/>
      <c r="D1285" s="79"/>
      <c r="E1285" s="79"/>
      <c r="F1285" s="79"/>
      <c r="G1285" s="79"/>
    </row>
    <row r="1286" spans="1:7" ht="15">
      <c r="A1286" s="100"/>
      <c r="B1286" s="100"/>
      <c r="C1286" s="79"/>
      <c r="D1286" s="79"/>
      <c r="E1286" s="79"/>
      <c r="F1286" s="79"/>
      <c r="G1286" s="79"/>
    </row>
    <row r="1287" spans="1:7" ht="15">
      <c r="A1287" s="100"/>
      <c r="B1287" s="100"/>
      <c r="C1287" s="79"/>
      <c r="D1287" s="79"/>
      <c r="E1287" s="79"/>
      <c r="F1287" s="79"/>
      <c r="G1287" s="79"/>
    </row>
    <row r="1288" spans="1:7" ht="15">
      <c r="A1288" s="100"/>
      <c r="B1288" s="100"/>
      <c r="C1288" s="79"/>
      <c r="D1288" s="79"/>
      <c r="E1288" s="79"/>
      <c r="F1288" s="79"/>
      <c r="G1288" s="79"/>
    </row>
    <row r="1289" spans="1:7" ht="15">
      <c r="A1289" s="100"/>
      <c r="B1289" s="100"/>
      <c r="C1289" s="79"/>
      <c r="D1289" s="79"/>
      <c r="E1289" s="79"/>
      <c r="F1289" s="79"/>
      <c r="G1289" s="79"/>
    </row>
    <row r="1290" spans="1:7" ht="15">
      <c r="A1290" s="100"/>
      <c r="B1290" s="100"/>
      <c r="C1290" s="79"/>
      <c r="D1290" s="79"/>
      <c r="E1290" s="79"/>
      <c r="F1290" s="79"/>
      <c r="G1290" s="79"/>
    </row>
    <row r="1291" spans="1:7" ht="15">
      <c r="A1291" s="100"/>
      <c r="B1291" s="100"/>
      <c r="C1291" s="79"/>
      <c r="D1291" s="79"/>
      <c r="E1291" s="79"/>
      <c r="F1291" s="79"/>
      <c r="G1291" s="79"/>
    </row>
    <row r="1292" spans="1:7" ht="15">
      <c r="A1292" s="100"/>
      <c r="B1292" s="100"/>
      <c r="C1292" s="79"/>
      <c r="D1292" s="79"/>
      <c r="E1292" s="79"/>
      <c r="F1292" s="79"/>
      <c r="G1292" s="79"/>
    </row>
    <row r="1293" spans="1:7" ht="15">
      <c r="A1293" s="100"/>
      <c r="B1293" s="100"/>
      <c r="C1293" s="79"/>
      <c r="D1293" s="79"/>
      <c r="E1293" s="79"/>
      <c r="F1293" s="79"/>
      <c r="G1293" s="79"/>
    </row>
    <row r="1294" spans="1:7" ht="15">
      <c r="A1294" s="100"/>
      <c r="B1294" s="100"/>
      <c r="C1294" s="79"/>
      <c r="D1294" s="79"/>
      <c r="E1294" s="79"/>
      <c r="F1294" s="79"/>
      <c r="G1294" s="79"/>
    </row>
    <row r="1295" spans="1:7" ht="15">
      <c r="A1295" s="100"/>
      <c r="B1295" s="100"/>
      <c r="C1295" s="79"/>
      <c r="D1295" s="79"/>
      <c r="E1295" s="79"/>
      <c r="F1295" s="79"/>
      <c r="G1295" s="79"/>
    </row>
    <row r="1296" spans="1:7" ht="15">
      <c r="A1296" s="100"/>
      <c r="B1296" s="100"/>
      <c r="C1296" s="79"/>
      <c r="D1296" s="79"/>
      <c r="E1296" s="79"/>
      <c r="F1296" s="79"/>
      <c r="G1296" s="79"/>
    </row>
    <row r="1297" spans="1:7" ht="15">
      <c r="A1297" s="100"/>
      <c r="B1297" s="100"/>
      <c r="C1297" s="79"/>
      <c r="D1297" s="79"/>
      <c r="E1297" s="79"/>
      <c r="F1297" s="79"/>
      <c r="G1297" s="79"/>
    </row>
    <row r="1298" spans="1:7" ht="15">
      <c r="A1298" s="100"/>
      <c r="B1298" s="100"/>
      <c r="C1298" s="79"/>
      <c r="D1298" s="79"/>
      <c r="E1298" s="79"/>
      <c r="F1298" s="79"/>
      <c r="G1298" s="79"/>
    </row>
    <row r="1299" spans="1:7" ht="15">
      <c r="A1299" s="100"/>
      <c r="B1299" s="100"/>
      <c r="C1299" s="79"/>
      <c r="D1299" s="79"/>
      <c r="E1299" s="79"/>
      <c r="F1299" s="79"/>
      <c r="G1299" s="79"/>
    </row>
    <row r="1300" spans="1:7" ht="15">
      <c r="A1300" s="100"/>
      <c r="B1300" s="100"/>
      <c r="C1300" s="79"/>
      <c r="D1300" s="79"/>
      <c r="E1300" s="79"/>
      <c r="F1300" s="79"/>
      <c r="G1300" s="79"/>
    </row>
    <row r="1301" spans="1:7" ht="15">
      <c r="A1301" s="100"/>
      <c r="B1301" s="100"/>
      <c r="C1301" s="79"/>
      <c r="D1301" s="79"/>
      <c r="E1301" s="79"/>
      <c r="F1301" s="79"/>
      <c r="G1301" s="79"/>
    </row>
    <row r="1302" spans="1:7" ht="15">
      <c r="A1302" s="100"/>
      <c r="B1302" s="100"/>
      <c r="C1302" s="79"/>
      <c r="D1302" s="79"/>
      <c r="E1302" s="79"/>
      <c r="F1302" s="79"/>
      <c r="G1302" s="79"/>
    </row>
    <row r="1303" spans="1:7" ht="15">
      <c r="A1303" s="100"/>
      <c r="B1303" s="100"/>
      <c r="C1303" s="79"/>
      <c r="D1303" s="79"/>
      <c r="E1303" s="79"/>
      <c r="F1303" s="79"/>
      <c r="G1303" s="79"/>
    </row>
    <row r="1304" spans="1:7" ht="15">
      <c r="A1304" s="100"/>
      <c r="B1304" s="100"/>
      <c r="C1304" s="79"/>
      <c r="D1304" s="79"/>
      <c r="E1304" s="79"/>
      <c r="F1304" s="79"/>
      <c r="G1304" s="79"/>
    </row>
    <row r="1305" spans="1:7" ht="15">
      <c r="A1305" s="100"/>
      <c r="B1305" s="100"/>
      <c r="C1305" s="79"/>
      <c r="D1305" s="79"/>
      <c r="E1305" s="79"/>
      <c r="F1305" s="79"/>
      <c r="G1305" s="79"/>
    </row>
    <row r="1306" spans="1:7" ht="15">
      <c r="A1306" s="100"/>
      <c r="B1306" s="100"/>
      <c r="C1306" s="79"/>
      <c r="D1306" s="79"/>
      <c r="E1306" s="79"/>
      <c r="F1306" s="79"/>
      <c r="G1306" s="79"/>
    </row>
    <row r="1307" spans="1:7" ht="15">
      <c r="A1307" s="100"/>
      <c r="B1307" s="100"/>
      <c r="C1307" s="79"/>
      <c r="D1307" s="79"/>
      <c r="E1307" s="79"/>
      <c r="F1307" s="79"/>
      <c r="G1307" s="79"/>
    </row>
    <row r="1308" spans="1:7" ht="15">
      <c r="A1308" s="100"/>
      <c r="B1308" s="100"/>
      <c r="C1308" s="79"/>
      <c r="D1308" s="79"/>
      <c r="E1308" s="79"/>
      <c r="F1308" s="79"/>
      <c r="G1308" s="79"/>
    </row>
    <row r="1309" spans="1:7" ht="15">
      <c r="A1309" s="100"/>
      <c r="B1309" s="100"/>
      <c r="C1309" s="79"/>
      <c r="D1309" s="79"/>
      <c r="E1309" s="79"/>
      <c r="F1309" s="79"/>
      <c r="G1309" s="79"/>
    </row>
    <row r="1310" spans="1:7" ht="15">
      <c r="A1310" s="100"/>
      <c r="B1310" s="100"/>
      <c r="C1310" s="79"/>
      <c r="D1310" s="79"/>
      <c r="E1310" s="79"/>
      <c r="F1310" s="79"/>
      <c r="G1310" s="79"/>
    </row>
    <row r="1311" spans="1:7" ht="15">
      <c r="A1311" s="100"/>
      <c r="B1311" s="100"/>
      <c r="C1311" s="79"/>
      <c r="D1311" s="79"/>
      <c r="E1311" s="79"/>
      <c r="F1311" s="79"/>
      <c r="G1311" s="79"/>
    </row>
    <row r="1312" spans="1:7" ht="15">
      <c r="A1312" s="100"/>
      <c r="B1312" s="100"/>
      <c r="C1312" s="79"/>
      <c r="D1312" s="79"/>
      <c r="E1312" s="79"/>
      <c r="F1312" s="79"/>
      <c r="G1312" s="79"/>
    </row>
    <row r="1313" spans="1:7" ht="15">
      <c r="A1313" s="100"/>
      <c r="B1313" s="100"/>
      <c r="C1313" s="79"/>
      <c r="D1313" s="79"/>
      <c r="E1313" s="79"/>
      <c r="F1313" s="79"/>
      <c r="G1313" s="79"/>
    </row>
    <row r="1314" spans="1:7" ht="15">
      <c r="A1314" s="100"/>
      <c r="B1314" s="100"/>
      <c r="C1314" s="79"/>
      <c r="D1314" s="79"/>
      <c r="E1314" s="79"/>
      <c r="F1314" s="79"/>
      <c r="G1314" s="79"/>
    </row>
    <row r="1315" spans="1:7" ht="15">
      <c r="A1315" s="100"/>
      <c r="B1315" s="100"/>
      <c r="C1315" s="79"/>
      <c r="D1315" s="79"/>
      <c r="E1315" s="79"/>
      <c r="F1315" s="79"/>
      <c r="G1315" s="79"/>
    </row>
    <row r="1316" spans="1:7" ht="15">
      <c r="A1316" s="100"/>
      <c r="B1316" s="100"/>
      <c r="C1316" s="79"/>
      <c r="D1316" s="79"/>
      <c r="E1316" s="79"/>
      <c r="F1316" s="79"/>
      <c r="G1316" s="79"/>
    </row>
    <row r="1317" spans="1:7" ht="15">
      <c r="A1317" s="100"/>
      <c r="B1317" s="100"/>
      <c r="C1317" s="79"/>
      <c r="D1317" s="79"/>
      <c r="E1317" s="79"/>
      <c r="F1317" s="79"/>
      <c r="G1317" s="79"/>
    </row>
    <row r="1318" spans="1:7" ht="15">
      <c r="A1318" s="100"/>
      <c r="B1318" s="100"/>
      <c r="C1318" s="79"/>
      <c r="D1318" s="79"/>
      <c r="E1318" s="79"/>
      <c r="F1318" s="79"/>
      <c r="G1318" s="79"/>
    </row>
    <row r="1319" spans="1:7" ht="15">
      <c r="A1319" s="100"/>
      <c r="B1319" s="100"/>
      <c r="C1319" s="79"/>
      <c r="D1319" s="79"/>
      <c r="E1319" s="79"/>
      <c r="F1319" s="79"/>
      <c r="G1319" s="79"/>
    </row>
    <row r="1320" spans="1:7" ht="15">
      <c r="A1320" s="100"/>
      <c r="B1320" s="100"/>
      <c r="C1320" s="79"/>
      <c r="D1320" s="79"/>
      <c r="E1320" s="79"/>
      <c r="F1320" s="79"/>
      <c r="G1320" s="79"/>
    </row>
    <row r="1321" spans="1:7" ht="15">
      <c r="A1321" s="100"/>
      <c r="B1321" s="100"/>
      <c r="C1321" s="79"/>
      <c r="D1321" s="79"/>
      <c r="E1321" s="79"/>
      <c r="F1321" s="79"/>
      <c r="G1321" s="79"/>
    </row>
    <row r="1322" spans="1:7" ht="15">
      <c r="A1322" s="100"/>
      <c r="B1322" s="100"/>
      <c r="C1322" s="79"/>
      <c r="D1322" s="79"/>
      <c r="E1322" s="79"/>
      <c r="F1322" s="79"/>
      <c r="G1322" s="79"/>
    </row>
    <row r="1323" spans="1:7" ht="15">
      <c r="A1323" s="100"/>
      <c r="B1323" s="100"/>
      <c r="C1323" s="79"/>
      <c r="D1323" s="79"/>
      <c r="E1323" s="79"/>
      <c r="F1323" s="79"/>
      <c r="G1323" s="79"/>
    </row>
    <row r="1324" spans="1:7" ht="15">
      <c r="A1324" s="100"/>
      <c r="B1324" s="100"/>
      <c r="C1324" s="79"/>
      <c r="D1324" s="79"/>
      <c r="E1324" s="79"/>
      <c r="F1324" s="79"/>
      <c r="G1324" s="79"/>
    </row>
    <row r="1325" spans="1:7" ht="15">
      <c r="A1325" s="100"/>
      <c r="B1325" s="100"/>
      <c r="C1325" s="79"/>
      <c r="D1325" s="79"/>
      <c r="E1325" s="79"/>
      <c r="F1325" s="79"/>
      <c r="G1325" s="79"/>
    </row>
    <row r="1326" spans="1:7" ht="15">
      <c r="A1326" s="100"/>
      <c r="B1326" s="100"/>
      <c r="C1326" s="79"/>
      <c r="D1326" s="79"/>
      <c r="E1326" s="79"/>
      <c r="F1326" s="79"/>
      <c r="G1326" s="79"/>
    </row>
    <row r="1327" spans="1:7" ht="15">
      <c r="A1327" s="100"/>
      <c r="B1327" s="100"/>
      <c r="C1327" s="79"/>
      <c r="D1327" s="79"/>
      <c r="E1327" s="79"/>
      <c r="F1327" s="79"/>
      <c r="G1327" s="79"/>
    </row>
    <row r="1328" spans="1:7" ht="15">
      <c r="A1328" s="100"/>
      <c r="B1328" s="100"/>
      <c r="C1328" s="79"/>
      <c r="D1328" s="79"/>
      <c r="E1328" s="79"/>
      <c r="F1328" s="79"/>
      <c r="G1328" s="79"/>
    </row>
    <row r="1329" spans="1:7" ht="15">
      <c r="A1329" s="100"/>
      <c r="B1329" s="100"/>
      <c r="C1329" s="79"/>
      <c r="D1329" s="79"/>
      <c r="E1329" s="79"/>
      <c r="F1329" s="79"/>
      <c r="G1329" s="79"/>
    </row>
    <row r="1330" spans="1:7" ht="15">
      <c r="A1330" s="100"/>
      <c r="B1330" s="100"/>
      <c r="C1330" s="79"/>
      <c r="D1330" s="79"/>
      <c r="E1330" s="79"/>
      <c r="F1330" s="79"/>
      <c r="G1330" s="79"/>
    </row>
    <row r="1331" spans="1:7" ht="15">
      <c r="A1331" s="100"/>
      <c r="B1331" s="100"/>
      <c r="C1331" s="79"/>
      <c r="D1331" s="79"/>
      <c r="E1331" s="79"/>
      <c r="F1331" s="79"/>
      <c r="G1331" s="79"/>
    </row>
    <row r="1332" spans="1:7" ht="15">
      <c r="A1332" s="100"/>
      <c r="B1332" s="100"/>
      <c r="C1332" s="79"/>
      <c r="D1332" s="79"/>
      <c r="E1332" s="79"/>
      <c r="F1332" s="79"/>
      <c r="G1332" s="79"/>
    </row>
    <row r="1333" spans="1:7" ht="15">
      <c r="A1333" s="100"/>
      <c r="B1333" s="100"/>
      <c r="C1333" s="79"/>
      <c r="D1333" s="79"/>
      <c r="E1333" s="79"/>
      <c r="F1333" s="79"/>
      <c r="G1333" s="79"/>
    </row>
    <row r="1334" spans="1:7" ht="15">
      <c r="A1334" s="100"/>
      <c r="B1334" s="100"/>
      <c r="C1334" s="79"/>
      <c r="D1334" s="79"/>
      <c r="E1334" s="79"/>
      <c r="F1334" s="79"/>
      <c r="G1334" s="79"/>
    </row>
    <row r="1335" spans="1:7" ht="15">
      <c r="A1335" s="100"/>
      <c r="B1335" s="100"/>
      <c r="C1335" s="79"/>
      <c r="D1335" s="79"/>
      <c r="E1335" s="79"/>
      <c r="F1335" s="79"/>
      <c r="G1335" s="79"/>
    </row>
    <row r="1336" spans="1:7" ht="15">
      <c r="A1336" s="100"/>
      <c r="B1336" s="100"/>
      <c r="C1336" s="79"/>
      <c r="D1336" s="79"/>
      <c r="E1336" s="79"/>
      <c r="F1336" s="79"/>
      <c r="G1336" s="79"/>
    </row>
    <row r="1337" spans="1:7" ht="15">
      <c r="A1337" s="100"/>
      <c r="B1337" s="100"/>
      <c r="C1337" s="79"/>
      <c r="D1337" s="79"/>
      <c r="E1337" s="79"/>
      <c r="F1337" s="79"/>
      <c r="G1337" s="79"/>
    </row>
    <row r="1338" spans="1:7" ht="15">
      <c r="A1338" s="100"/>
      <c r="B1338" s="100"/>
      <c r="C1338" s="79"/>
      <c r="D1338" s="79"/>
      <c r="E1338" s="79"/>
      <c r="F1338" s="79"/>
      <c r="G1338" s="79"/>
    </row>
    <row r="1339" spans="1:7" ht="15">
      <c r="A1339" s="100"/>
      <c r="B1339" s="100"/>
      <c r="C1339" s="79"/>
      <c r="D1339" s="79"/>
      <c r="E1339" s="79"/>
      <c r="F1339" s="79"/>
      <c r="G1339" s="79"/>
    </row>
    <row r="1340" spans="1:7" ht="15">
      <c r="A1340" s="100"/>
      <c r="B1340" s="100"/>
      <c r="C1340" s="79"/>
      <c r="D1340" s="79"/>
      <c r="E1340" s="79"/>
      <c r="F1340" s="79"/>
      <c r="G1340" s="79"/>
    </row>
    <row r="1341" spans="1:7" ht="15">
      <c r="A1341" s="100"/>
      <c r="B1341" s="100"/>
      <c r="C1341" s="79"/>
      <c r="D1341" s="79"/>
      <c r="E1341" s="79"/>
      <c r="F1341" s="79"/>
      <c r="G1341" s="79"/>
    </row>
    <row r="1342" spans="1:7" ht="15">
      <c r="A1342" s="100"/>
      <c r="B1342" s="100"/>
      <c r="C1342" s="79"/>
      <c r="D1342" s="79"/>
      <c r="E1342" s="79"/>
      <c r="F1342" s="79"/>
      <c r="G1342" s="79"/>
    </row>
    <row r="1343" spans="1:7" ht="15">
      <c r="A1343" s="100"/>
      <c r="B1343" s="100"/>
      <c r="C1343" s="79"/>
      <c r="D1343" s="79"/>
      <c r="E1343" s="79"/>
      <c r="F1343" s="79"/>
      <c r="G1343" s="79"/>
    </row>
    <row r="1344" spans="1:7" ht="15">
      <c r="A1344" s="100"/>
      <c r="B1344" s="100"/>
      <c r="C1344" s="79"/>
      <c r="D1344" s="79"/>
      <c r="E1344" s="79"/>
      <c r="F1344" s="79"/>
      <c r="G1344" s="79"/>
    </row>
    <row r="1345" spans="1:7" ht="15">
      <c r="A1345" s="100"/>
      <c r="B1345" s="100"/>
      <c r="C1345" s="79"/>
      <c r="D1345" s="79"/>
      <c r="E1345" s="79"/>
      <c r="F1345" s="79"/>
      <c r="G1345" s="79"/>
    </row>
    <row r="1346" spans="1:7" ht="15">
      <c r="A1346" s="100"/>
      <c r="B1346" s="100"/>
      <c r="C1346" s="79"/>
      <c r="D1346" s="79"/>
      <c r="E1346" s="79"/>
      <c r="F1346" s="79"/>
      <c r="G1346" s="79"/>
    </row>
    <row r="1347" spans="1:7" ht="15">
      <c r="A1347" s="100"/>
      <c r="B1347" s="100"/>
      <c r="C1347" s="79"/>
      <c r="D1347" s="79"/>
      <c r="E1347" s="79"/>
      <c r="F1347" s="79"/>
      <c r="G1347" s="79"/>
    </row>
    <row r="1348" spans="1:7" ht="15">
      <c r="A1348" s="100"/>
      <c r="B1348" s="100"/>
      <c r="C1348" s="79"/>
      <c r="D1348" s="79"/>
      <c r="E1348" s="79"/>
      <c r="F1348" s="79"/>
      <c r="G1348" s="79"/>
    </row>
    <row r="1349" spans="1:7" ht="15">
      <c r="A1349" s="100"/>
      <c r="B1349" s="100"/>
      <c r="C1349" s="79"/>
      <c r="D1349" s="79"/>
      <c r="E1349" s="79"/>
      <c r="F1349" s="79"/>
      <c r="G1349" s="79"/>
    </row>
    <row r="1350" spans="1:7" ht="15">
      <c r="A1350" s="100"/>
      <c r="B1350" s="100"/>
      <c r="C1350" s="79"/>
      <c r="D1350" s="79"/>
      <c r="E1350" s="79"/>
      <c r="F1350" s="79"/>
      <c r="G1350" s="79"/>
    </row>
    <row r="1351" spans="1:7" ht="15">
      <c r="A1351" s="100"/>
      <c r="B1351" s="100"/>
      <c r="C1351" s="79"/>
      <c r="D1351" s="79"/>
      <c r="E1351" s="79"/>
      <c r="F1351" s="79"/>
      <c r="G1351" s="79"/>
    </row>
    <row r="1352" spans="1:7" ht="15">
      <c r="A1352" s="100"/>
      <c r="B1352" s="100"/>
      <c r="C1352" s="79"/>
      <c r="D1352" s="79"/>
      <c r="E1352" s="79"/>
      <c r="F1352" s="79"/>
      <c r="G1352" s="79"/>
    </row>
    <row r="1353" spans="1:7" ht="15">
      <c r="A1353" s="100"/>
      <c r="B1353" s="100"/>
      <c r="C1353" s="79"/>
      <c r="D1353" s="79"/>
      <c r="E1353" s="79"/>
      <c r="F1353" s="79"/>
      <c r="G1353" s="79"/>
    </row>
    <row r="1354" spans="1:7" ht="15">
      <c r="A1354" s="100"/>
      <c r="B1354" s="100"/>
      <c r="C1354" s="79"/>
      <c r="D1354" s="79"/>
      <c r="E1354" s="79"/>
      <c r="F1354" s="79"/>
      <c r="G1354" s="79"/>
    </row>
    <row r="1355" spans="1:7" ht="15">
      <c r="A1355" s="100"/>
      <c r="B1355" s="100"/>
      <c r="C1355" s="79"/>
      <c r="D1355" s="79"/>
      <c r="E1355" s="79"/>
      <c r="F1355" s="79"/>
      <c r="G1355" s="79"/>
    </row>
    <row r="1356" spans="1:7" ht="15">
      <c r="A1356" s="100"/>
      <c r="B1356" s="100"/>
      <c r="C1356" s="79"/>
      <c r="D1356" s="79"/>
      <c r="E1356" s="79"/>
      <c r="F1356" s="79"/>
      <c r="G1356" s="79"/>
    </row>
    <row r="1357" spans="1:7" ht="15">
      <c r="A1357" s="100"/>
      <c r="B1357" s="100"/>
      <c r="C1357" s="79"/>
      <c r="D1357" s="79"/>
      <c r="E1357" s="79"/>
      <c r="F1357" s="79"/>
      <c r="G1357" s="79"/>
    </row>
    <row r="1358" spans="1:7" ht="15">
      <c r="A1358" s="100"/>
      <c r="B1358" s="100"/>
      <c r="C1358" s="79"/>
      <c r="D1358" s="79"/>
      <c r="E1358" s="79"/>
      <c r="F1358" s="79"/>
      <c r="G1358" s="79"/>
    </row>
    <row r="1359" spans="1:7" ht="15">
      <c r="A1359" s="100"/>
      <c r="B1359" s="100"/>
      <c r="C1359" s="79"/>
      <c r="D1359" s="79"/>
      <c r="E1359" s="79"/>
      <c r="F1359" s="79"/>
      <c r="G1359" s="79"/>
    </row>
    <row r="1360" spans="1:7" ht="15">
      <c r="A1360" s="100"/>
      <c r="B1360" s="100"/>
      <c r="C1360" s="79"/>
      <c r="D1360" s="79"/>
      <c r="E1360" s="79"/>
      <c r="F1360" s="79"/>
      <c r="G1360" s="79"/>
    </row>
    <row r="1361" spans="1:7" ht="15">
      <c r="A1361" s="100"/>
      <c r="B1361" s="100"/>
      <c r="C1361" s="79"/>
      <c r="D1361" s="79"/>
      <c r="E1361" s="79"/>
      <c r="F1361" s="79"/>
      <c r="G1361" s="79"/>
    </row>
    <row r="1362" spans="1:7" ht="15">
      <c r="A1362" s="100"/>
      <c r="B1362" s="100"/>
      <c r="C1362" s="79"/>
      <c r="D1362" s="79"/>
      <c r="E1362" s="79"/>
      <c r="F1362" s="79"/>
      <c r="G1362" s="79"/>
    </row>
    <row r="1363" spans="1:7" ht="15">
      <c r="A1363" s="100"/>
      <c r="B1363" s="100"/>
      <c r="C1363" s="79"/>
      <c r="D1363" s="79"/>
      <c r="E1363" s="79"/>
      <c r="F1363" s="79"/>
      <c r="G1363" s="79"/>
    </row>
    <row r="1364" spans="1:7" ht="15">
      <c r="A1364" s="100"/>
      <c r="B1364" s="100"/>
      <c r="C1364" s="79"/>
      <c r="D1364" s="79"/>
      <c r="E1364" s="79"/>
      <c r="F1364" s="79"/>
      <c r="G1364" s="79"/>
    </row>
    <row r="1365" spans="1:7" ht="15">
      <c r="A1365" s="100"/>
      <c r="B1365" s="100"/>
      <c r="C1365" s="79"/>
      <c r="D1365" s="79"/>
      <c r="E1365" s="79"/>
      <c r="F1365" s="79"/>
      <c r="G1365" s="79"/>
    </row>
    <row r="1366" spans="1:7" ht="15">
      <c r="A1366" s="100"/>
      <c r="B1366" s="100"/>
      <c r="C1366" s="79"/>
      <c r="D1366" s="79"/>
      <c r="E1366" s="79"/>
      <c r="F1366" s="79"/>
      <c r="G1366" s="79"/>
    </row>
    <row r="1367" spans="1:7" ht="15">
      <c r="A1367" s="100"/>
      <c r="B1367" s="100"/>
      <c r="C1367" s="79"/>
      <c r="D1367" s="79"/>
      <c r="E1367" s="79"/>
      <c r="F1367" s="79"/>
      <c r="G1367" s="79"/>
    </row>
    <row r="1368" spans="1:7" ht="15">
      <c r="A1368" s="100"/>
      <c r="B1368" s="100"/>
      <c r="C1368" s="79"/>
      <c r="D1368" s="79"/>
      <c r="E1368" s="79"/>
      <c r="F1368" s="79"/>
      <c r="G1368" s="79"/>
    </row>
    <row r="1369" spans="1:7" ht="15">
      <c r="A1369" s="100"/>
      <c r="B1369" s="100"/>
      <c r="C1369" s="79"/>
      <c r="D1369" s="79"/>
      <c r="E1369" s="79"/>
      <c r="F1369" s="79"/>
      <c r="G1369" s="79"/>
    </row>
    <row r="1370" spans="1:7" ht="15">
      <c r="A1370" s="100"/>
      <c r="B1370" s="100"/>
      <c r="C1370" s="79"/>
      <c r="D1370" s="79"/>
      <c r="E1370" s="79"/>
      <c r="F1370" s="79"/>
      <c r="G1370" s="79"/>
    </row>
    <row r="1371" spans="1:7" ht="15">
      <c r="A1371" s="100"/>
      <c r="B1371" s="100"/>
      <c r="C1371" s="79"/>
      <c r="D1371" s="79"/>
      <c r="E1371" s="79"/>
      <c r="F1371" s="79"/>
      <c r="G1371" s="79"/>
    </row>
    <row r="1372" spans="1:7" ht="15">
      <c r="A1372" s="100"/>
      <c r="B1372" s="100"/>
      <c r="C1372" s="79"/>
      <c r="D1372" s="79"/>
      <c r="E1372" s="79"/>
      <c r="F1372" s="79"/>
      <c r="G1372" s="79"/>
    </row>
    <row r="1373" spans="1:7" ht="15">
      <c r="A1373" s="100"/>
      <c r="B1373" s="100"/>
      <c r="C1373" s="79"/>
      <c r="D1373" s="79"/>
      <c r="E1373" s="79"/>
      <c r="F1373" s="79"/>
      <c r="G1373" s="79"/>
    </row>
    <row r="1374" spans="1:7" ht="15">
      <c r="A1374" s="100"/>
      <c r="B1374" s="100"/>
      <c r="C1374" s="79"/>
      <c r="D1374" s="79"/>
      <c r="E1374" s="79"/>
      <c r="F1374" s="79"/>
      <c r="G1374" s="79"/>
    </row>
    <row r="1375" spans="1:7" ht="15">
      <c r="A1375" s="100"/>
      <c r="B1375" s="100"/>
      <c r="C1375" s="79"/>
      <c r="D1375" s="79"/>
      <c r="E1375" s="79"/>
      <c r="F1375" s="79"/>
      <c r="G1375" s="79"/>
    </row>
    <row r="1376" spans="1:7" ht="15">
      <c r="A1376" s="100"/>
      <c r="B1376" s="100"/>
      <c r="C1376" s="79"/>
      <c r="D1376" s="79"/>
      <c r="E1376" s="79"/>
      <c r="F1376" s="79"/>
      <c r="G1376" s="79"/>
    </row>
    <row r="1377" spans="1:7" ht="15">
      <c r="A1377" s="100"/>
      <c r="B1377" s="100"/>
      <c r="C1377" s="79"/>
      <c r="D1377" s="79"/>
      <c r="E1377" s="79"/>
      <c r="F1377" s="79"/>
      <c r="G1377" s="79"/>
    </row>
    <row r="1378" spans="1:7" ht="15">
      <c r="A1378" s="100"/>
      <c r="B1378" s="100"/>
      <c r="C1378" s="79"/>
      <c r="D1378" s="79"/>
      <c r="E1378" s="79"/>
      <c r="F1378" s="79"/>
      <c r="G1378" s="79"/>
    </row>
    <row r="1379" spans="1:7" ht="15">
      <c r="A1379" s="100"/>
      <c r="B1379" s="100"/>
      <c r="C1379" s="79"/>
      <c r="D1379" s="79"/>
      <c r="E1379" s="79"/>
      <c r="F1379" s="79"/>
      <c r="G1379" s="79"/>
    </row>
    <row r="1380" spans="1:7" ht="15">
      <c r="A1380" s="100"/>
      <c r="B1380" s="100"/>
      <c r="C1380" s="79"/>
      <c r="D1380" s="79"/>
      <c r="E1380" s="79"/>
      <c r="F1380" s="79"/>
      <c r="G1380" s="79"/>
    </row>
    <row r="1381" spans="1:7" ht="15">
      <c r="A1381" s="100"/>
      <c r="B1381" s="100"/>
      <c r="C1381" s="79"/>
      <c r="D1381" s="79"/>
      <c r="E1381" s="79"/>
      <c r="F1381" s="79"/>
      <c r="G1381" s="79"/>
    </row>
    <row r="1382" spans="1:7" ht="15">
      <c r="A1382" s="100"/>
      <c r="B1382" s="100"/>
      <c r="C1382" s="79"/>
      <c r="D1382" s="79"/>
      <c r="E1382" s="79"/>
      <c r="F1382" s="79"/>
      <c r="G1382" s="79"/>
    </row>
    <row r="1383" spans="1:7" ht="15">
      <c r="A1383" s="100"/>
      <c r="B1383" s="100"/>
      <c r="C1383" s="79"/>
      <c r="D1383" s="79"/>
      <c r="E1383" s="79"/>
      <c r="F1383" s="79"/>
      <c r="G1383" s="79"/>
    </row>
    <row r="1384" spans="1:7" ht="15">
      <c r="A1384" s="100"/>
      <c r="B1384" s="100"/>
      <c r="C1384" s="79"/>
      <c r="D1384" s="79"/>
      <c r="E1384" s="79"/>
      <c r="F1384" s="79"/>
      <c r="G1384" s="79"/>
    </row>
    <row r="1385" spans="1:7" ht="15">
      <c r="A1385" s="100"/>
      <c r="B1385" s="100"/>
      <c r="C1385" s="79"/>
      <c r="D1385" s="79"/>
      <c r="E1385" s="79"/>
      <c r="F1385" s="79"/>
      <c r="G1385" s="79"/>
    </row>
    <row r="1386" spans="1:7" ht="15">
      <c r="A1386" s="100"/>
      <c r="B1386" s="100"/>
      <c r="C1386" s="79"/>
      <c r="D1386" s="79"/>
      <c r="E1386" s="79"/>
      <c r="F1386" s="79"/>
      <c r="G1386" s="79"/>
    </row>
    <row r="1387" spans="1:7" ht="15">
      <c r="A1387" s="100"/>
      <c r="B1387" s="100"/>
      <c r="C1387" s="79"/>
      <c r="D1387" s="79"/>
      <c r="E1387" s="79"/>
      <c r="F1387" s="79"/>
      <c r="G1387" s="79"/>
    </row>
    <row r="1388" spans="1:7" ht="15">
      <c r="A1388" s="100"/>
      <c r="B1388" s="100"/>
      <c r="C1388" s="79"/>
      <c r="D1388" s="79"/>
      <c r="E1388" s="79"/>
      <c r="F1388" s="79"/>
      <c r="G1388" s="79"/>
    </row>
    <row r="1389" spans="1:7" ht="15">
      <c r="A1389" s="100"/>
      <c r="B1389" s="100"/>
      <c r="C1389" s="79"/>
      <c r="D1389" s="79"/>
      <c r="E1389" s="79"/>
      <c r="F1389" s="79"/>
      <c r="G1389" s="79"/>
    </row>
    <row r="1390" spans="1:7" ht="15">
      <c r="A1390" s="100"/>
      <c r="B1390" s="100"/>
      <c r="C1390" s="79"/>
      <c r="D1390" s="79"/>
      <c r="E1390" s="79"/>
      <c r="F1390" s="79"/>
      <c r="G1390" s="79"/>
    </row>
    <row r="1391" spans="1:7" ht="15">
      <c r="A1391" s="100"/>
      <c r="B1391" s="100"/>
      <c r="C1391" s="79"/>
      <c r="D1391" s="79"/>
      <c r="E1391" s="79"/>
      <c r="F1391" s="79"/>
      <c r="G1391" s="79"/>
    </row>
    <row r="1392" spans="1:7" ht="15">
      <c r="A1392" s="100"/>
      <c r="B1392" s="100"/>
      <c r="C1392" s="79"/>
      <c r="D1392" s="79"/>
      <c r="E1392" s="79"/>
      <c r="F1392" s="79"/>
      <c r="G1392" s="79"/>
    </row>
    <row r="1393" spans="1:7" ht="15">
      <c r="A1393" s="100"/>
      <c r="B1393" s="100"/>
      <c r="C1393" s="79"/>
      <c r="D1393" s="79"/>
      <c r="E1393" s="79"/>
      <c r="F1393" s="79"/>
      <c r="G1393" s="79"/>
    </row>
    <row r="1394" spans="1:7" ht="15">
      <c r="A1394" s="100"/>
      <c r="B1394" s="100"/>
      <c r="C1394" s="79"/>
      <c r="D1394" s="79"/>
      <c r="E1394" s="79"/>
      <c r="F1394" s="79"/>
      <c r="G1394" s="79"/>
    </row>
    <row r="1395" spans="1:7" ht="15">
      <c r="A1395" s="100"/>
      <c r="B1395" s="100"/>
      <c r="C1395" s="79"/>
      <c r="D1395" s="79"/>
      <c r="E1395" s="79"/>
      <c r="F1395" s="79"/>
      <c r="G1395" s="79"/>
    </row>
    <row r="1396" spans="1:7" ht="15">
      <c r="A1396" s="100"/>
      <c r="B1396" s="100"/>
      <c r="C1396" s="79"/>
      <c r="D1396" s="79"/>
      <c r="E1396" s="79"/>
      <c r="F1396" s="79"/>
      <c r="G1396" s="79"/>
    </row>
    <row r="1397" spans="1:7" ht="15">
      <c r="A1397" s="100"/>
      <c r="B1397" s="100"/>
      <c r="C1397" s="79"/>
      <c r="D1397" s="79"/>
      <c r="E1397" s="79"/>
      <c r="F1397" s="79"/>
      <c r="G1397" s="79"/>
    </row>
    <row r="1398" spans="1:7" ht="15">
      <c r="A1398" s="100"/>
      <c r="B1398" s="100"/>
      <c r="C1398" s="79"/>
      <c r="D1398" s="79"/>
      <c r="E1398" s="79"/>
      <c r="F1398" s="79"/>
      <c r="G1398" s="79"/>
    </row>
    <row r="1399" spans="1:7" ht="15">
      <c r="A1399" s="100"/>
      <c r="B1399" s="100"/>
      <c r="C1399" s="79"/>
      <c r="D1399" s="79"/>
      <c r="E1399" s="79"/>
      <c r="F1399" s="79"/>
      <c r="G1399" s="79"/>
    </row>
    <row r="1400" spans="1:7" ht="15">
      <c r="A1400" s="100"/>
      <c r="B1400" s="100"/>
      <c r="C1400" s="79"/>
      <c r="D1400" s="79"/>
      <c r="E1400" s="79"/>
      <c r="F1400" s="79"/>
      <c r="G1400" s="79"/>
    </row>
    <row r="1401" spans="1:7" ht="15">
      <c r="A1401" s="100"/>
      <c r="B1401" s="100"/>
      <c r="C1401" s="79"/>
      <c r="D1401" s="79"/>
      <c r="E1401" s="79"/>
      <c r="F1401" s="79"/>
      <c r="G1401" s="79"/>
    </row>
    <row r="1402" spans="1:7" ht="15">
      <c r="A1402" s="100"/>
      <c r="B1402" s="100"/>
      <c r="C1402" s="79"/>
      <c r="D1402" s="79"/>
      <c r="E1402" s="79"/>
      <c r="F1402" s="79"/>
      <c r="G1402" s="79"/>
    </row>
    <row r="1403" spans="1:7" ht="15">
      <c r="A1403" s="100"/>
      <c r="B1403" s="100"/>
      <c r="C1403" s="79"/>
      <c r="D1403" s="79"/>
      <c r="E1403" s="79"/>
      <c r="F1403" s="79"/>
      <c r="G1403" s="79"/>
    </row>
    <row r="1404" spans="1:7" ht="15">
      <c r="A1404" s="100"/>
      <c r="B1404" s="100"/>
      <c r="C1404" s="79"/>
      <c r="D1404" s="79"/>
      <c r="E1404" s="79"/>
      <c r="F1404" s="79"/>
      <c r="G1404" s="79"/>
    </row>
    <row r="1405" spans="1:7" ht="15">
      <c r="A1405" s="100"/>
      <c r="B1405" s="100"/>
      <c r="C1405" s="79"/>
      <c r="D1405" s="79"/>
      <c r="E1405" s="79"/>
      <c r="F1405" s="79"/>
      <c r="G1405" s="79"/>
    </row>
    <row r="1406" spans="1:7" ht="15">
      <c r="A1406" s="100"/>
      <c r="B1406" s="100"/>
      <c r="C1406" s="79"/>
      <c r="D1406" s="79"/>
      <c r="E1406" s="79"/>
      <c r="F1406" s="79"/>
      <c r="G1406" s="79"/>
    </row>
    <row r="1407" spans="1:7" ht="15">
      <c r="A1407" s="100"/>
      <c r="B1407" s="100"/>
      <c r="C1407" s="79"/>
      <c r="D1407" s="79"/>
      <c r="E1407" s="79"/>
      <c r="F1407" s="79"/>
      <c r="G1407" s="79"/>
    </row>
    <row r="1408" spans="1:7" ht="15">
      <c r="A1408" s="100"/>
      <c r="B1408" s="100"/>
      <c r="C1408" s="79"/>
      <c r="D1408" s="79"/>
      <c r="E1408" s="79"/>
      <c r="F1408" s="79"/>
      <c r="G1408" s="79"/>
    </row>
    <row r="1409" spans="1:7" ht="15">
      <c r="A1409" s="100"/>
      <c r="B1409" s="100"/>
      <c r="C1409" s="79"/>
      <c r="D1409" s="79"/>
      <c r="E1409" s="79"/>
      <c r="F1409" s="79"/>
      <c r="G1409" s="79"/>
    </row>
    <row r="1410" spans="1:7" ht="15">
      <c r="A1410" s="100"/>
      <c r="B1410" s="100"/>
      <c r="C1410" s="79"/>
      <c r="D1410" s="79"/>
      <c r="E1410" s="79"/>
      <c r="F1410" s="79"/>
      <c r="G1410" s="79"/>
    </row>
    <row r="1411" spans="1:7" ht="15">
      <c r="A1411" s="100"/>
      <c r="B1411" s="100"/>
      <c r="C1411" s="79"/>
      <c r="D1411" s="79"/>
      <c r="E1411" s="79"/>
      <c r="F1411" s="79"/>
      <c r="G1411" s="79"/>
    </row>
    <row r="1412" spans="1:7" ht="15">
      <c r="A1412" s="100"/>
      <c r="B1412" s="100"/>
      <c r="C1412" s="79"/>
      <c r="D1412" s="79"/>
      <c r="E1412" s="79"/>
      <c r="F1412" s="79"/>
      <c r="G1412" s="79"/>
    </row>
    <row r="1413" spans="1:7" ht="15">
      <c r="A1413" s="100"/>
      <c r="B1413" s="100"/>
      <c r="C1413" s="79"/>
      <c r="D1413" s="79"/>
      <c r="E1413" s="79"/>
      <c r="F1413" s="79"/>
      <c r="G1413" s="79"/>
    </row>
    <row r="1414" spans="1:7" ht="15">
      <c r="A1414" s="100"/>
      <c r="B1414" s="100"/>
      <c r="C1414" s="79"/>
      <c r="D1414" s="79"/>
      <c r="E1414" s="79"/>
      <c r="F1414" s="79"/>
      <c r="G1414" s="79"/>
    </row>
    <row r="1415" spans="1:7" ht="15">
      <c r="A1415" s="100"/>
      <c r="B1415" s="100"/>
      <c r="C1415" s="79"/>
      <c r="D1415" s="79"/>
      <c r="E1415" s="79"/>
      <c r="F1415" s="79"/>
      <c r="G1415" s="79"/>
    </row>
    <row r="1416" spans="1:7" ht="15">
      <c r="A1416" s="100"/>
      <c r="B1416" s="100"/>
      <c r="C1416" s="79"/>
      <c r="D1416" s="79"/>
      <c r="E1416" s="79"/>
      <c r="F1416" s="79"/>
      <c r="G1416" s="79"/>
    </row>
    <row r="1417" spans="1:7" ht="15">
      <c r="A1417" s="100"/>
      <c r="B1417" s="100"/>
      <c r="C1417" s="79"/>
      <c r="D1417" s="79"/>
      <c r="E1417" s="79"/>
      <c r="F1417" s="79"/>
      <c r="G1417" s="79"/>
    </row>
    <row r="1418" spans="1:7" ht="15">
      <c r="A1418" s="100"/>
      <c r="B1418" s="100"/>
      <c r="C1418" s="79"/>
      <c r="D1418" s="79"/>
      <c r="E1418" s="79"/>
      <c r="F1418" s="79"/>
      <c r="G1418" s="79"/>
    </row>
    <row r="1419" spans="1:7" ht="15">
      <c r="A1419" s="100"/>
      <c r="B1419" s="100"/>
      <c r="C1419" s="79"/>
      <c r="D1419" s="79"/>
      <c r="E1419" s="79"/>
      <c r="F1419" s="79"/>
      <c r="G1419" s="79"/>
    </row>
    <row r="1420" spans="1:7" ht="15">
      <c r="A1420" s="100"/>
      <c r="B1420" s="100"/>
      <c r="C1420" s="79"/>
      <c r="D1420" s="79"/>
      <c r="E1420" s="79"/>
      <c r="F1420" s="79"/>
      <c r="G1420" s="79"/>
    </row>
    <row r="1421" spans="1:7" ht="15">
      <c r="A1421" s="100"/>
      <c r="B1421" s="100"/>
      <c r="C1421" s="79"/>
      <c r="D1421" s="79"/>
      <c r="E1421" s="79"/>
      <c r="F1421" s="79"/>
      <c r="G1421" s="79"/>
    </row>
    <row r="1422" spans="1:7" ht="15">
      <c r="A1422" s="100"/>
      <c r="B1422" s="100"/>
      <c r="C1422" s="79"/>
      <c r="D1422" s="79"/>
      <c r="E1422" s="79"/>
      <c r="F1422" s="79"/>
      <c r="G1422" s="79"/>
    </row>
    <row r="1423" spans="1:7" ht="15">
      <c r="A1423" s="100"/>
      <c r="B1423" s="100"/>
      <c r="C1423" s="79"/>
      <c r="D1423" s="79"/>
      <c r="E1423" s="79"/>
      <c r="F1423" s="79"/>
      <c r="G1423" s="79"/>
    </row>
    <row r="1424" spans="1:7" ht="15">
      <c r="A1424" s="100"/>
      <c r="B1424" s="100"/>
      <c r="C1424" s="79"/>
      <c r="D1424" s="79"/>
      <c r="E1424" s="79"/>
      <c r="F1424" s="79"/>
      <c r="G1424" s="79"/>
    </row>
    <row r="1425" spans="1:7" ht="15">
      <c r="A1425" s="100"/>
      <c r="B1425" s="100"/>
      <c r="C1425" s="79"/>
      <c r="D1425" s="79"/>
      <c r="E1425" s="79"/>
      <c r="F1425" s="79"/>
      <c r="G1425" s="79"/>
    </row>
    <row r="1426" spans="1:7" ht="15">
      <c r="A1426" s="100"/>
      <c r="B1426" s="100"/>
      <c r="C1426" s="79"/>
      <c r="D1426" s="79"/>
      <c r="E1426" s="79"/>
      <c r="F1426" s="79"/>
      <c r="G1426" s="79"/>
    </row>
    <row r="1427" spans="1:7" ht="15">
      <c r="A1427" s="100"/>
      <c r="B1427" s="100"/>
      <c r="C1427" s="79"/>
      <c r="D1427" s="79"/>
      <c r="E1427" s="79"/>
      <c r="F1427" s="79"/>
      <c r="G1427" s="79"/>
    </row>
    <row r="1428" spans="1:7" ht="15">
      <c r="A1428" s="100"/>
      <c r="B1428" s="100"/>
      <c r="C1428" s="79"/>
      <c r="D1428" s="79"/>
      <c r="E1428" s="79"/>
      <c r="F1428" s="79"/>
      <c r="G1428" s="79"/>
    </row>
    <row r="1429" spans="1:7" ht="15">
      <c r="A1429" s="100"/>
      <c r="B1429" s="100"/>
      <c r="C1429" s="79"/>
      <c r="D1429" s="79"/>
      <c r="E1429" s="79"/>
      <c r="F1429" s="79"/>
      <c r="G1429" s="79"/>
    </row>
    <row r="1430" spans="1:7" ht="15">
      <c r="A1430" s="100"/>
      <c r="B1430" s="100"/>
      <c r="C1430" s="79"/>
      <c r="D1430" s="79"/>
      <c r="E1430" s="79"/>
      <c r="F1430" s="79"/>
      <c r="G1430" s="79"/>
    </row>
    <row r="1431" spans="1:7" ht="15">
      <c r="A1431" s="100"/>
      <c r="B1431" s="100"/>
      <c r="C1431" s="79"/>
      <c r="D1431" s="79"/>
      <c r="E1431" s="79"/>
      <c r="F1431" s="79"/>
      <c r="G1431" s="79"/>
    </row>
    <row r="1432" spans="1:7" ht="15">
      <c r="A1432" s="100"/>
      <c r="B1432" s="100"/>
      <c r="C1432" s="79"/>
      <c r="D1432" s="79"/>
      <c r="E1432" s="79"/>
      <c r="F1432" s="79"/>
      <c r="G1432" s="79"/>
    </row>
    <row r="1433" spans="1:7" ht="15">
      <c r="A1433" s="100"/>
      <c r="B1433" s="100"/>
      <c r="C1433" s="79"/>
      <c r="D1433" s="79"/>
      <c r="E1433" s="79"/>
      <c r="F1433" s="79"/>
      <c r="G1433" s="79"/>
    </row>
    <row r="1434" spans="1:7" ht="15">
      <c r="A1434" s="100"/>
      <c r="B1434" s="100"/>
      <c r="C1434" s="79"/>
      <c r="D1434" s="79"/>
      <c r="E1434" s="79"/>
      <c r="F1434" s="79"/>
      <c r="G1434" s="79"/>
    </row>
    <row r="1435" spans="1:7" ht="15">
      <c r="A1435" s="100"/>
      <c r="B1435" s="100"/>
      <c r="C1435" s="79"/>
      <c r="D1435" s="79"/>
      <c r="E1435" s="79"/>
      <c r="F1435" s="79"/>
      <c r="G1435" s="79"/>
    </row>
    <row r="1436" spans="1:7" ht="15">
      <c r="A1436" s="100"/>
      <c r="B1436" s="100"/>
      <c r="C1436" s="79"/>
      <c r="D1436" s="79"/>
      <c r="E1436" s="79"/>
      <c r="F1436" s="79"/>
      <c r="G1436" s="79"/>
    </row>
    <row r="1437" spans="1:7" ht="15">
      <c r="A1437" s="100"/>
      <c r="B1437" s="100"/>
      <c r="C1437" s="79"/>
      <c r="D1437" s="79"/>
      <c r="E1437" s="79"/>
      <c r="F1437" s="79"/>
      <c r="G1437" s="79"/>
    </row>
    <row r="1438" spans="1:7" ht="15">
      <c r="A1438" s="100"/>
      <c r="B1438" s="100"/>
      <c r="C1438" s="79"/>
      <c r="D1438" s="79"/>
      <c r="E1438" s="79"/>
      <c r="F1438" s="79"/>
      <c r="G1438" s="79"/>
    </row>
    <row r="1439" spans="1:7" ht="15">
      <c r="A1439" s="100"/>
      <c r="B1439" s="100"/>
      <c r="C1439" s="79"/>
      <c r="D1439" s="79"/>
      <c r="E1439" s="79"/>
      <c r="F1439" s="79"/>
      <c r="G1439" s="79"/>
    </row>
    <row r="1440" spans="1:7" ht="15">
      <c r="A1440" s="100"/>
      <c r="B1440" s="100"/>
      <c r="C1440" s="79"/>
      <c r="D1440" s="79"/>
      <c r="E1440" s="79"/>
      <c r="F1440" s="79"/>
      <c r="G1440" s="79"/>
    </row>
    <row r="1441" spans="1:7" ht="15">
      <c r="A1441" s="100"/>
      <c r="B1441" s="100"/>
      <c r="C1441" s="79"/>
      <c r="D1441" s="79"/>
      <c r="E1441" s="79"/>
      <c r="F1441" s="79"/>
      <c r="G1441" s="79"/>
    </row>
    <row r="1442" spans="1:7" ht="15">
      <c r="A1442" s="100"/>
      <c r="B1442" s="100"/>
      <c r="C1442" s="79"/>
      <c r="D1442" s="79"/>
      <c r="E1442" s="79"/>
      <c r="F1442" s="79"/>
      <c r="G1442" s="79"/>
    </row>
    <row r="1443" spans="1:7" ht="15">
      <c r="A1443" s="100"/>
      <c r="B1443" s="100"/>
      <c r="C1443" s="79"/>
      <c r="D1443" s="79"/>
      <c r="E1443" s="79"/>
      <c r="F1443" s="79"/>
      <c r="G1443" s="79"/>
    </row>
    <row r="1444" spans="1:7" ht="15">
      <c r="A1444" s="100"/>
      <c r="B1444" s="100"/>
      <c r="C1444" s="79"/>
      <c r="D1444" s="79"/>
      <c r="E1444" s="79"/>
      <c r="F1444" s="79"/>
      <c r="G1444" s="79"/>
    </row>
    <row r="1445" spans="1:7" ht="15">
      <c r="A1445" s="100"/>
      <c r="B1445" s="100"/>
      <c r="C1445" s="79"/>
      <c r="D1445" s="79"/>
      <c r="E1445" s="79"/>
      <c r="F1445" s="79"/>
      <c r="G1445" s="79"/>
    </row>
    <row r="1446" spans="1:7" ht="15">
      <c r="A1446" s="100"/>
      <c r="B1446" s="100"/>
      <c r="C1446" s="79"/>
      <c r="D1446" s="79"/>
      <c r="E1446" s="79"/>
      <c r="F1446" s="79"/>
      <c r="G1446" s="79"/>
    </row>
    <row r="1447" spans="1:7" ht="15">
      <c r="A1447" s="100"/>
      <c r="B1447" s="100"/>
      <c r="C1447" s="79"/>
      <c r="D1447" s="79"/>
      <c r="E1447" s="79"/>
      <c r="F1447" s="79"/>
      <c r="G1447" s="79"/>
    </row>
    <row r="1448" spans="1:7" ht="15">
      <c r="A1448" s="100"/>
      <c r="B1448" s="100"/>
      <c r="C1448" s="79"/>
      <c r="D1448" s="79"/>
      <c r="E1448" s="79"/>
      <c r="F1448" s="79"/>
      <c r="G1448" s="79"/>
    </row>
    <row r="1449" spans="1:7" ht="15">
      <c r="A1449" s="100"/>
      <c r="B1449" s="100"/>
      <c r="C1449" s="79"/>
      <c r="D1449" s="79"/>
      <c r="E1449" s="79"/>
      <c r="F1449" s="79"/>
      <c r="G1449" s="79"/>
    </row>
    <row r="1450" spans="1:7" ht="15">
      <c r="A1450" s="100"/>
      <c r="B1450" s="100"/>
      <c r="C1450" s="79"/>
      <c r="D1450" s="79"/>
      <c r="E1450" s="79"/>
      <c r="F1450" s="79"/>
      <c r="G1450" s="79"/>
    </row>
    <row r="1451" spans="1:7" ht="15">
      <c r="A1451" s="100"/>
      <c r="B1451" s="100"/>
      <c r="C1451" s="79"/>
      <c r="D1451" s="79"/>
      <c r="E1451" s="79"/>
      <c r="F1451" s="79"/>
      <c r="G1451" s="79"/>
    </row>
    <row r="1452" spans="1:7" ht="15">
      <c r="A1452" s="100"/>
      <c r="B1452" s="100"/>
      <c r="C1452" s="79"/>
      <c r="D1452" s="79"/>
      <c r="E1452" s="79"/>
      <c r="F1452" s="79"/>
      <c r="G1452" s="79"/>
    </row>
    <row r="1453" spans="1:7" ht="15">
      <c r="A1453" s="100"/>
      <c r="B1453" s="100"/>
      <c r="C1453" s="79"/>
      <c r="D1453" s="79"/>
      <c r="E1453" s="79"/>
      <c r="F1453" s="79"/>
      <c r="G1453" s="79"/>
    </row>
    <row r="1454" spans="1:7" ht="15">
      <c r="A1454" s="100"/>
      <c r="B1454" s="100"/>
      <c r="C1454" s="79"/>
      <c r="D1454" s="79"/>
      <c r="E1454" s="79"/>
      <c r="F1454" s="79"/>
      <c r="G1454" s="79"/>
    </row>
    <row r="1455" spans="1:7" ht="15">
      <c r="A1455" s="100"/>
      <c r="B1455" s="100"/>
      <c r="C1455" s="79"/>
      <c r="D1455" s="79"/>
      <c r="E1455" s="79"/>
      <c r="F1455" s="79"/>
      <c r="G1455" s="79"/>
    </row>
    <row r="1456" spans="1:7" ht="15">
      <c r="A1456" s="100"/>
      <c r="B1456" s="100"/>
      <c r="C1456" s="79"/>
      <c r="D1456" s="79"/>
      <c r="E1456" s="79"/>
      <c r="F1456" s="79"/>
      <c r="G1456" s="79"/>
    </row>
  </sheetData>
  <sheetProtection/>
  <mergeCells count="6">
    <mergeCell ref="A2:L2"/>
    <mergeCell ref="A3:L3"/>
    <mergeCell ref="A4:A5"/>
    <mergeCell ref="B4:B5"/>
    <mergeCell ref="C4:F4"/>
    <mergeCell ref="G4:I4"/>
  </mergeCells>
  <printOptions horizontalCentered="1"/>
  <pageMargins left="0" right="0" top="0" bottom="0" header="0.07874015748031496" footer="0"/>
  <pageSetup horizontalDpi="600" verticalDpi="600" orientation="landscape" paperSize="9" scale="78" r:id="rId1"/>
  <rowBreaks count="1" manualBreakCount="1">
    <brk id="4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3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" sqref="P6"/>
    </sheetView>
  </sheetViews>
  <sheetFormatPr defaultColWidth="9.00390625" defaultRowHeight="12.75"/>
  <cols>
    <col min="1" max="1" width="31.375" style="10" customWidth="1"/>
    <col min="2" max="2" width="21.125" style="10" customWidth="1"/>
    <col min="3" max="4" width="10.375" style="10" customWidth="1"/>
    <col min="5" max="5" width="10.25390625" style="10" customWidth="1"/>
    <col min="6" max="6" width="13.75390625" style="10" bestFit="1" customWidth="1"/>
    <col min="7" max="16384" width="9.125" style="10" customWidth="1"/>
  </cols>
  <sheetData>
    <row r="1" spans="1:6" ht="15.75">
      <c r="A1" s="310" t="s">
        <v>152</v>
      </c>
      <c r="B1" s="310"/>
      <c r="C1" s="310"/>
      <c r="D1" s="310"/>
      <c r="E1" s="310"/>
      <c r="F1" s="310"/>
    </row>
    <row r="2" spans="1:6" ht="15.75">
      <c r="A2" s="352" t="str">
        <f>зерноск!A2</f>
        <v>по состоянию на 16 декабря 2016 года</v>
      </c>
      <c r="B2" s="352"/>
      <c r="C2" s="352"/>
      <c r="D2" s="352"/>
      <c r="E2" s="352"/>
      <c r="F2" s="352"/>
    </row>
    <row r="3" spans="1:6" ht="20.25" customHeight="1">
      <c r="A3" s="353" t="s">
        <v>1</v>
      </c>
      <c r="B3" s="353" t="s">
        <v>166</v>
      </c>
      <c r="C3" s="355" t="s">
        <v>165</v>
      </c>
      <c r="D3" s="355"/>
      <c r="E3" s="355"/>
      <c r="F3" s="355"/>
    </row>
    <row r="4" spans="1:6" ht="56.25" customHeight="1">
      <c r="A4" s="354"/>
      <c r="B4" s="354"/>
      <c r="C4" s="201" t="s">
        <v>146</v>
      </c>
      <c r="D4" s="201" t="s">
        <v>153</v>
      </c>
      <c r="E4" s="201" t="s">
        <v>113</v>
      </c>
      <c r="F4" s="201" t="s">
        <v>105</v>
      </c>
    </row>
    <row r="5" spans="1:6" s="202" customFormat="1" ht="15.75">
      <c r="A5" s="316" t="s">
        <v>2</v>
      </c>
      <c r="B5" s="208">
        <v>17350.567</v>
      </c>
      <c r="C5" s="311">
        <f>C6+C24+C35+C43+C51+C67+C74+C91</f>
        <v>17374.835000000006</v>
      </c>
      <c r="D5" s="281">
        <f>C5/B5*100</f>
        <v>100.13986862792441</v>
      </c>
      <c r="E5" s="281">
        <v>16319.010000000004</v>
      </c>
      <c r="F5" s="282">
        <f>C5-E5</f>
        <v>1055.8250000000025</v>
      </c>
    </row>
    <row r="6" spans="1:6" s="202" customFormat="1" ht="15.75">
      <c r="A6" s="317" t="s">
        <v>3</v>
      </c>
      <c r="B6" s="209">
        <v>3914.098</v>
      </c>
      <c r="C6" s="312">
        <f>SUM(C7:C23)</f>
        <v>3906.59</v>
      </c>
      <c r="D6" s="283">
        <f aca="true" t="shared" si="0" ref="D6:D70">C6/B6*100</f>
        <v>99.80818058209069</v>
      </c>
      <c r="E6" s="283">
        <v>3824.2000000000007</v>
      </c>
      <c r="F6" s="284">
        <f aca="true" t="shared" si="1" ref="F6:F70">C6-E6</f>
        <v>82.38999999999942</v>
      </c>
    </row>
    <row r="7" spans="1:6" ht="15">
      <c r="A7" s="318" t="s">
        <v>4</v>
      </c>
      <c r="B7" s="160">
        <v>393.362</v>
      </c>
      <c r="C7" s="159">
        <v>385.1</v>
      </c>
      <c r="D7" s="147">
        <f t="shared" si="0"/>
        <v>97.89964460217307</v>
      </c>
      <c r="E7" s="147">
        <v>377.9</v>
      </c>
      <c r="F7" s="164">
        <f t="shared" si="1"/>
        <v>7.2000000000000455</v>
      </c>
    </row>
    <row r="8" spans="1:6" ht="15">
      <c r="A8" s="318" t="s">
        <v>5</v>
      </c>
      <c r="B8" s="160">
        <v>190</v>
      </c>
      <c r="C8" s="159">
        <v>200.2</v>
      </c>
      <c r="D8" s="147">
        <f t="shared" si="0"/>
        <v>105.36842105263158</v>
      </c>
      <c r="E8" s="147">
        <v>190</v>
      </c>
      <c r="F8" s="164">
        <f>C8-E8</f>
        <v>10.199999999999989</v>
      </c>
    </row>
    <row r="9" spans="1:6" ht="15">
      <c r="A9" s="318" t="s">
        <v>6</v>
      </c>
      <c r="B9" s="160">
        <v>33.89</v>
      </c>
      <c r="C9" s="159">
        <v>31.9</v>
      </c>
      <c r="D9" s="147">
        <f t="shared" si="0"/>
        <v>94.12806137503688</v>
      </c>
      <c r="E9" s="147">
        <v>34</v>
      </c>
      <c r="F9" s="164">
        <f t="shared" si="1"/>
        <v>-2.1000000000000014</v>
      </c>
    </row>
    <row r="10" spans="1:6" ht="15">
      <c r="A10" s="318" t="s">
        <v>7</v>
      </c>
      <c r="B10" s="160">
        <v>710</v>
      </c>
      <c r="C10" s="159">
        <v>710.8</v>
      </c>
      <c r="D10" s="147">
        <f t="shared" si="0"/>
        <v>100.11267605633802</v>
      </c>
      <c r="E10" s="147">
        <v>630</v>
      </c>
      <c r="F10" s="164">
        <f t="shared" si="1"/>
        <v>80.79999999999995</v>
      </c>
    </row>
    <row r="11" spans="1:6" ht="15">
      <c r="A11" s="318" t="s">
        <v>8</v>
      </c>
      <c r="B11" s="160">
        <v>21.8</v>
      </c>
      <c r="C11" s="159">
        <v>21.3</v>
      </c>
      <c r="D11" s="147">
        <f t="shared" si="0"/>
        <v>97.70642201834863</v>
      </c>
      <c r="E11" s="147">
        <v>21.2</v>
      </c>
      <c r="F11" s="164">
        <f t="shared" si="1"/>
        <v>0.10000000000000142</v>
      </c>
    </row>
    <row r="12" spans="1:6" ht="15">
      <c r="A12" s="318" t="s">
        <v>9</v>
      </c>
      <c r="B12" s="160">
        <v>53.1</v>
      </c>
      <c r="C12" s="159">
        <v>49.2</v>
      </c>
      <c r="D12" s="147">
        <f t="shared" si="0"/>
        <v>92.65536723163842</v>
      </c>
      <c r="E12" s="147">
        <v>46.8</v>
      </c>
      <c r="F12" s="164">
        <f t="shared" si="1"/>
        <v>2.4000000000000057</v>
      </c>
    </row>
    <row r="13" spans="1:6" ht="15">
      <c r="A13" s="318" t="s">
        <v>10</v>
      </c>
      <c r="B13" s="160">
        <v>3.54</v>
      </c>
      <c r="C13" s="159">
        <v>3.4</v>
      </c>
      <c r="D13" s="147">
        <f t="shared" si="0"/>
        <v>96.04519774011298</v>
      </c>
      <c r="E13" s="147">
        <v>4.2</v>
      </c>
      <c r="F13" s="164">
        <f t="shared" si="1"/>
        <v>-0.8000000000000003</v>
      </c>
    </row>
    <row r="14" spans="1:6" ht="15">
      <c r="A14" s="318" t="s">
        <v>11</v>
      </c>
      <c r="B14" s="160">
        <v>500</v>
      </c>
      <c r="C14" s="159">
        <v>505</v>
      </c>
      <c r="D14" s="147">
        <f t="shared" si="0"/>
        <v>101</v>
      </c>
      <c r="E14" s="147">
        <v>550</v>
      </c>
      <c r="F14" s="164">
        <f t="shared" si="1"/>
        <v>-45</v>
      </c>
    </row>
    <row r="15" spans="1:6" ht="15">
      <c r="A15" s="318" t="s">
        <v>12</v>
      </c>
      <c r="B15" s="160">
        <v>393</v>
      </c>
      <c r="C15" s="159">
        <v>360</v>
      </c>
      <c r="D15" s="147">
        <f t="shared" si="0"/>
        <v>91.6030534351145</v>
      </c>
      <c r="E15" s="147">
        <v>364.4</v>
      </c>
      <c r="F15" s="164">
        <f t="shared" si="1"/>
        <v>-4.399999999999977</v>
      </c>
    </row>
    <row r="16" spans="1:6" ht="15">
      <c r="A16" s="318" t="s">
        <v>154</v>
      </c>
      <c r="B16" s="160">
        <v>85.1</v>
      </c>
      <c r="C16" s="159">
        <v>76.4</v>
      </c>
      <c r="D16" s="147">
        <f t="shared" si="0"/>
        <v>89.77673325499413</v>
      </c>
      <c r="E16" s="147">
        <v>81.5</v>
      </c>
      <c r="F16" s="164">
        <f t="shared" si="1"/>
        <v>-5.099999999999994</v>
      </c>
    </row>
    <row r="17" spans="1:6" ht="15">
      <c r="A17" s="318" t="s">
        <v>13</v>
      </c>
      <c r="B17" s="160">
        <v>443</v>
      </c>
      <c r="C17" s="159">
        <v>444.4</v>
      </c>
      <c r="D17" s="147">
        <f t="shared" si="0"/>
        <v>100.31602708803611</v>
      </c>
      <c r="E17" s="147">
        <v>459.8</v>
      </c>
      <c r="F17" s="164">
        <f t="shared" si="1"/>
        <v>-15.400000000000034</v>
      </c>
    </row>
    <row r="18" spans="1:6" ht="15">
      <c r="A18" s="318" t="s">
        <v>14</v>
      </c>
      <c r="B18" s="160">
        <v>275.9</v>
      </c>
      <c r="C18" s="159">
        <v>279.8</v>
      </c>
      <c r="D18" s="147">
        <f t="shared" si="0"/>
        <v>101.41355563610004</v>
      </c>
      <c r="E18" s="147">
        <v>272.4</v>
      </c>
      <c r="F18" s="164">
        <f t="shared" si="1"/>
        <v>7.400000000000034</v>
      </c>
    </row>
    <row r="19" spans="1:6" ht="15">
      <c r="A19" s="318" t="s">
        <v>15</v>
      </c>
      <c r="B19" s="160">
        <v>43.6</v>
      </c>
      <c r="C19" s="159">
        <v>43.6</v>
      </c>
      <c r="D19" s="147">
        <f t="shared" si="0"/>
        <v>100</v>
      </c>
      <c r="E19" s="147">
        <v>44.1</v>
      </c>
      <c r="F19" s="164">
        <f t="shared" si="1"/>
        <v>-0.5</v>
      </c>
    </row>
    <row r="20" spans="1:6" ht="15">
      <c r="A20" s="318" t="s">
        <v>16</v>
      </c>
      <c r="B20" s="160">
        <v>454.3</v>
      </c>
      <c r="C20" s="159">
        <v>487.9</v>
      </c>
      <c r="D20" s="147">
        <f t="shared" si="0"/>
        <v>107.3959938366718</v>
      </c>
      <c r="E20" s="147">
        <v>430.3</v>
      </c>
      <c r="F20" s="164">
        <f t="shared" si="1"/>
        <v>57.599999999999966</v>
      </c>
    </row>
    <row r="21" spans="1:6" ht="15">
      <c r="A21" s="318" t="s">
        <v>17</v>
      </c>
      <c r="B21" s="160">
        <v>11.2</v>
      </c>
      <c r="C21" s="159">
        <v>11.1</v>
      </c>
      <c r="D21" s="147">
        <f t="shared" si="0"/>
        <v>99.10714285714286</v>
      </c>
      <c r="E21" s="147">
        <v>10.8</v>
      </c>
      <c r="F21" s="164">
        <f t="shared" si="1"/>
        <v>0.29999999999999893</v>
      </c>
    </row>
    <row r="22" spans="1:6" ht="15">
      <c r="A22" s="318" t="s">
        <v>18</v>
      </c>
      <c r="B22" s="160">
        <v>295.9</v>
      </c>
      <c r="C22" s="159">
        <v>290.16</v>
      </c>
      <c r="D22" s="147">
        <f t="shared" si="0"/>
        <v>98.06015545792499</v>
      </c>
      <c r="E22" s="147">
        <v>299.5</v>
      </c>
      <c r="F22" s="164">
        <f t="shared" si="1"/>
        <v>-9.339999999999975</v>
      </c>
    </row>
    <row r="23" spans="1:6" ht="15">
      <c r="A23" s="318" t="s">
        <v>19</v>
      </c>
      <c r="B23" s="160">
        <v>6.406</v>
      </c>
      <c r="C23" s="159">
        <v>6.33</v>
      </c>
      <c r="D23" s="147">
        <f t="shared" si="0"/>
        <v>98.81361223852639</v>
      </c>
      <c r="E23" s="147">
        <v>7.3</v>
      </c>
      <c r="F23" s="164">
        <f t="shared" si="1"/>
        <v>-0.9699999999999998</v>
      </c>
    </row>
    <row r="24" spans="1:6" s="202" customFormat="1" ht="15.75">
      <c r="A24" s="317" t="s">
        <v>20</v>
      </c>
      <c r="B24" s="209">
        <v>134.13</v>
      </c>
      <c r="C24" s="312">
        <f>SUM(C25:C34)</f>
        <v>129.20000000000002</v>
      </c>
      <c r="D24" s="283">
        <f t="shared" si="0"/>
        <v>96.32446134347276</v>
      </c>
      <c r="E24" s="283">
        <v>128.7</v>
      </c>
      <c r="F24" s="284">
        <f t="shared" si="1"/>
        <v>0.5000000000000284</v>
      </c>
    </row>
    <row r="25" spans="1:6" ht="15" hidden="1">
      <c r="A25" s="318" t="s">
        <v>61</v>
      </c>
      <c r="B25" s="160"/>
      <c r="C25" s="159"/>
      <c r="D25" s="147" t="e">
        <f t="shared" si="0"/>
        <v>#DIV/0!</v>
      </c>
      <c r="E25" s="147"/>
      <c r="F25" s="164">
        <f t="shared" si="1"/>
        <v>0</v>
      </c>
    </row>
    <row r="26" spans="1:6" ht="15" hidden="1">
      <c r="A26" s="318" t="s">
        <v>21</v>
      </c>
      <c r="B26" s="160"/>
      <c r="C26" s="159"/>
      <c r="D26" s="147" t="e">
        <f t="shared" si="0"/>
        <v>#DIV/0!</v>
      </c>
      <c r="E26" s="147"/>
      <c r="F26" s="164">
        <f t="shared" si="1"/>
        <v>0</v>
      </c>
    </row>
    <row r="27" spans="1:6" ht="15" hidden="1">
      <c r="A27" s="318" t="s">
        <v>22</v>
      </c>
      <c r="B27" s="160"/>
      <c r="C27" s="159"/>
      <c r="D27" s="147" t="e">
        <f t="shared" si="0"/>
        <v>#DIV/0!</v>
      </c>
      <c r="E27" s="147"/>
      <c r="F27" s="164">
        <f t="shared" si="1"/>
        <v>0</v>
      </c>
    </row>
    <row r="28" spans="1:6" ht="15" hidden="1">
      <c r="A28" s="318" t="s">
        <v>155</v>
      </c>
      <c r="B28" s="160"/>
      <c r="C28" s="159"/>
      <c r="D28" s="147" t="e">
        <f t="shared" si="0"/>
        <v>#DIV/0!</v>
      </c>
      <c r="E28" s="147"/>
      <c r="F28" s="164">
        <f t="shared" si="1"/>
        <v>0</v>
      </c>
    </row>
    <row r="29" spans="1:6" ht="15">
      <c r="A29" s="318" t="s">
        <v>23</v>
      </c>
      <c r="B29" s="160">
        <v>4.1</v>
      </c>
      <c r="C29" s="159">
        <v>3.3</v>
      </c>
      <c r="D29" s="147">
        <f t="shared" si="0"/>
        <v>80.48780487804879</v>
      </c>
      <c r="E29" s="147">
        <v>2.3</v>
      </c>
      <c r="F29" s="164">
        <f t="shared" si="1"/>
        <v>1</v>
      </c>
    </row>
    <row r="30" spans="1:6" ht="15">
      <c r="A30" s="318" t="s">
        <v>24</v>
      </c>
      <c r="B30" s="160">
        <v>86.2</v>
      </c>
      <c r="C30" s="159">
        <v>92.4</v>
      </c>
      <c r="D30" s="147">
        <f t="shared" si="0"/>
        <v>107.19257540603249</v>
      </c>
      <c r="E30" s="147">
        <v>82.1</v>
      </c>
      <c r="F30" s="164">
        <f t="shared" si="1"/>
        <v>10.300000000000011</v>
      </c>
    </row>
    <row r="31" spans="1:6" ht="15">
      <c r="A31" s="318" t="s">
        <v>25</v>
      </c>
      <c r="B31" s="160">
        <v>8.63</v>
      </c>
      <c r="C31" s="159">
        <v>6.4</v>
      </c>
      <c r="D31" s="147">
        <f t="shared" si="0"/>
        <v>74.15990730011586</v>
      </c>
      <c r="E31" s="147">
        <v>8.7</v>
      </c>
      <c r="F31" s="164">
        <f t="shared" si="1"/>
        <v>-2.299999999999999</v>
      </c>
    </row>
    <row r="32" spans="1:6" ht="15" hidden="1">
      <c r="A32" s="318" t="s">
        <v>26</v>
      </c>
      <c r="B32" s="160"/>
      <c r="C32" s="159"/>
      <c r="D32" s="147" t="e">
        <f t="shared" si="0"/>
        <v>#DIV/0!</v>
      </c>
      <c r="E32" s="147"/>
      <c r="F32" s="164">
        <f t="shared" si="1"/>
        <v>0</v>
      </c>
    </row>
    <row r="33" spans="1:6" ht="15">
      <c r="A33" s="318" t="s">
        <v>27</v>
      </c>
      <c r="B33" s="160">
        <v>11</v>
      </c>
      <c r="C33" s="159">
        <v>6.4</v>
      </c>
      <c r="D33" s="147">
        <f t="shared" si="0"/>
        <v>58.18181818181819</v>
      </c>
      <c r="E33" s="147">
        <v>10.8</v>
      </c>
      <c r="F33" s="164">
        <f t="shared" si="1"/>
        <v>-4.4</v>
      </c>
    </row>
    <row r="34" spans="1:6" ht="15">
      <c r="A34" s="318" t="s">
        <v>28</v>
      </c>
      <c r="B34" s="160">
        <v>24.2</v>
      </c>
      <c r="C34" s="159">
        <v>20.7</v>
      </c>
      <c r="D34" s="147">
        <f t="shared" si="0"/>
        <v>85.53719008264463</v>
      </c>
      <c r="E34" s="147">
        <v>24.8</v>
      </c>
      <c r="F34" s="164">
        <f t="shared" si="1"/>
        <v>-4.100000000000001</v>
      </c>
    </row>
    <row r="35" spans="1:6" s="202" customFormat="1" ht="15.75">
      <c r="A35" s="317" t="s">
        <v>94</v>
      </c>
      <c r="B35" s="209">
        <v>5862.915999999999</v>
      </c>
      <c r="C35" s="312">
        <f>SUM(C36:C42)</f>
        <v>6078.5</v>
      </c>
      <c r="D35" s="283">
        <f t="shared" si="0"/>
        <v>103.67707809560977</v>
      </c>
      <c r="E35" s="283">
        <f>SUM(E36:E42)</f>
        <v>5534.829</v>
      </c>
      <c r="F35" s="284">
        <f>SUM(F36:F42)</f>
        <v>543.671</v>
      </c>
    </row>
    <row r="36" spans="1:6" ht="15">
      <c r="A36" s="318" t="s">
        <v>63</v>
      </c>
      <c r="B36" s="160">
        <v>96.6</v>
      </c>
      <c r="C36" s="159">
        <v>93.8</v>
      </c>
      <c r="D36" s="147">
        <f t="shared" si="0"/>
        <v>97.10144927536231</v>
      </c>
      <c r="E36" s="147">
        <v>101.029</v>
      </c>
      <c r="F36" s="164">
        <f t="shared" si="1"/>
        <v>-7.228999999999999</v>
      </c>
    </row>
    <row r="37" spans="1:6" ht="15">
      <c r="A37" s="318" t="s">
        <v>67</v>
      </c>
      <c r="B37" s="160">
        <v>170</v>
      </c>
      <c r="C37" s="159">
        <v>174.2</v>
      </c>
      <c r="D37" s="147">
        <f t="shared" si="0"/>
        <v>102.47058823529412</v>
      </c>
      <c r="E37" s="147">
        <v>161</v>
      </c>
      <c r="F37" s="164">
        <f t="shared" si="1"/>
        <v>13.199999999999989</v>
      </c>
    </row>
    <row r="38" spans="1:6" ht="15">
      <c r="A38" s="318" t="s">
        <v>102</v>
      </c>
      <c r="B38" s="160">
        <v>450.52</v>
      </c>
      <c r="C38" s="159">
        <v>437.8</v>
      </c>
      <c r="D38" s="147">
        <f>C38/B38*100</f>
        <v>97.17659593358786</v>
      </c>
      <c r="E38" s="147">
        <v>380.1</v>
      </c>
      <c r="F38" s="164">
        <f>C38-E38</f>
        <v>57.69999999999999</v>
      </c>
    </row>
    <row r="39" spans="1:6" ht="15">
      <c r="A39" s="318" t="s">
        <v>30</v>
      </c>
      <c r="B39" s="160">
        <v>1593.2</v>
      </c>
      <c r="C39" s="159">
        <v>1571.4</v>
      </c>
      <c r="D39" s="147">
        <f t="shared" si="0"/>
        <v>98.63168465980418</v>
      </c>
      <c r="E39" s="147">
        <v>1578.3</v>
      </c>
      <c r="F39" s="164">
        <f t="shared" si="1"/>
        <v>-6.899999999999864</v>
      </c>
    </row>
    <row r="40" spans="1:6" ht="15">
      <c r="A40" s="318" t="s">
        <v>31</v>
      </c>
      <c r="B40" s="160">
        <v>2</v>
      </c>
      <c r="C40" s="159">
        <v>2.5</v>
      </c>
      <c r="D40" s="147">
        <f t="shared" si="0"/>
        <v>125</v>
      </c>
      <c r="E40" s="147">
        <v>2.5</v>
      </c>
      <c r="F40" s="164">
        <f t="shared" si="1"/>
        <v>0</v>
      </c>
    </row>
    <row r="41" spans="1:6" ht="15">
      <c r="A41" s="318" t="s">
        <v>32</v>
      </c>
      <c r="B41" s="160">
        <v>1350</v>
      </c>
      <c r="C41" s="159">
        <v>1408.6</v>
      </c>
      <c r="D41" s="147">
        <f t="shared" si="0"/>
        <v>104.34074074074073</v>
      </c>
      <c r="E41" s="147">
        <v>1051.8</v>
      </c>
      <c r="F41" s="164">
        <f t="shared" si="1"/>
        <v>356.79999999999995</v>
      </c>
    </row>
    <row r="42" spans="1:6" ht="15">
      <c r="A42" s="318" t="s">
        <v>33</v>
      </c>
      <c r="B42" s="160">
        <v>2200</v>
      </c>
      <c r="C42" s="159">
        <v>2390.2</v>
      </c>
      <c r="D42" s="147">
        <f t="shared" si="0"/>
        <v>108.64545454545453</v>
      </c>
      <c r="E42" s="147">
        <v>2260.1</v>
      </c>
      <c r="F42" s="164">
        <f t="shared" si="1"/>
        <v>130.0999999999999</v>
      </c>
    </row>
    <row r="43" spans="1:6" s="202" customFormat="1" ht="15.75">
      <c r="A43" s="317" t="s">
        <v>99</v>
      </c>
      <c r="B43" s="209">
        <v>2267.6</v>
      </c>
      <c r="C43" s="312">
        <f>SUM(C44:C50)</f>
        <v>2239.133</v>
      </c>
      <c r="D43" s="283">
        <f t="shared" si="0"/>
        <v>98.74461986240959</v>
      </c>
      <c r="E43" s="283">
        <v>2232.7</v>
      </c>
      <c r="F43" s="284">
        <f t="shared" si="1"/>
        <v>6.432999999999993</v>
      </c>
    </row>
    <row r="44" spans="1:6" ht="15">
      <c r="A44" s="318" t="s">
        <v>64</v>
      </c>
      <c r="B44" s="160">
        <v>85</v>
      </c>
      <c r="C44" s="159">
        <v>68.4</v>
      </c>
      <c r="D44" s="147">
        <f t="shared" si="0"/>
        <v>80.47058823529413</v>
      </c>
      <c r="E44" s="147">
        <v>79</v>
      </c>
      <c r="F44" s="164">
        <f t="shared" si="1"/>
        <v>-10.599999999999994</v>
      </c>
    </row>
    <row r="45" spans="1:6" ht="15">
      <c r="A45" s="318" t="s">
        <v>65</v>
      </c>
      <c r="B45" s="160">
        <v>24</v>
      </c>
      <c r="C45" s="159">
        <v>12.5</v>
      </c>
      <c r="D45" s="147">
        <f t="shared" si="0"/>
        <v>52.083333333333336</v>
      </c>
      <c r="E45" s="147">
        <v>23.5</v>
      </c>
      <c r="F45" s="164">
        <f t="shared" si="1"/>
        <v>-11</v>
      </c>
    </row>
    <row r="46" spans="1:6" ht="15">
      <c r="A46" s="318" t="s">
        <v>66</v>
      </c>
      <c r="B46" s="160">
        <v>55.7</v>
      </c>
      <c r="C46" s="159">
        <v>31.7</v>
      </c>
      <c r="D46" s="147">
        <f t="shared" si="0"/>
        <v>56.91202872531418</v>
      </c>
      <c r="E46" s="147">
        <v>43.5</v>
      </c>
      <c r="F46" s="164">
        <f>C46-E46</f>
        <v>-11.8</v>
      </c>
    </row>
    <row r="47" spans="1:6" ht="15">
      <c r="A47" s="318" t="s">
        <v>29</v>
      </c>
      <c r="B47" s="160">
        <v>20.1</v>
      </c>
      <c r="C47" s="159">
        <v>14.9</v>
      </c>
      <c r="D47" s="147">
        <f t="shared" si="0"/>
        <v>74.12935323383084</v>
      </c>
      <c r="E47" s="147">
        <v>18.7</v>
      </c>
      <c r="F47" s="164">
        <f>C47-E47</f>
        <v>-3.799999999999999</v>
      </c>
    </row>
    <row r="48" spans="1:6" ht="15">
      <c r="A48" s="318" t="s">
        <v>156</v>
      </c>
      <c r="B48" s="160">
        <v>35.8</v>
      </c>
      <c r="C48" s="159">
        <v>35.6</v>
      </c>
      <c r="D48" s="147">
        <f t="shared" si="0"/>
        <v>99.44134078212292</v>
      </c>
      <c r="E48" s="147">
        <v>41.4</v>
      </c>
      <c r="F48" s="164">
        <f>C48-E48</f>
        <v>-5.799999999999997</v>
      </c>
    </row>
    <row r="49" spans="1:6" ht="15">
      <c r="A49" s="318" t="s">
        <v>69</v>
      </c>
      <c r="B49" s="160">
        <v>100</v>
      </c>
      <c r="C49" s="159">
        <v>129.033</v>
      </c>
      <c r="D49" s="147">
        <f t="shared" si="0"/>
        <v>129.033</v>
      </c>
      <c r="E49" s="147">
        <v>112.4</v>
      </c>
      <c r="F49" s="164">
        <f>C49-E49</f>
        <v>16.63299999999998</v>
      </c>
    </row>
    <row r="50" spans="1:6" ht="15">
      <c r="A50" s="318" t="s">
        <v>123</v>
      </c>
      <c r="B50" s="160">
        <v>1947</v>
      </c>
      <c r="C50" s="159">
        <v>1947</v>
      </c>
      <c r="D50" s="147">
        <f t="shared" si="0"/>
        <v>100</v>
      </c>
      <c r="E50" s="147">
        <v>1914.2</v>
      </c>
      <c r="F50" s="164">
        <f>C50-E50</f>
        <v>32.799999999999955</v>
      </c>
    </row>
    <row r="51" spans="1:6" s="202" customFormat="1" ht="15.75">
      <c r="A51" s="317" t="s">
        <v>34</v>
      </c>
      <c r="B51" s="209">
        <v>4742.387</v>
      </c>
      <c r="C51" s="312">
        <f>SUM(C52:C66)</f>
        <v>4583</v>
      </c>
      <c r="D51" s="283">
        <f t="shared" si="0"/>
        <v>96.63909756837644</v>
      </c>
      <c r="E51" s="283">
        <v>4211.900000000001</v>
      </c>
      <c r="F51" s="284">
        <f t="shared" si="1"/>
        <v>371.09999999999945</v>
      </c>
    </row>
    <row r="52" spans="1:6" ht="15">
      <c r="A52" s="318" t="s">
        <v>70</v>
      </c>
      <c r="B52" s="160">
        <v>487.8</v>
      </c>
      <c r="C52" s="159">
        <v>365</v>
      </c>
      <c r="D52" s="147">
        <f t="shared" si="0"/>
        <v>74.82574825748257</v>
      </c>
      <c r="E52" s="147">
        <v>480</v>
      </c>
      <c r="F52" s="164">
        <f t="shared" si="1"/>
        <v>-115</v>
      </c>
    </row>
    <row r="53" spans="1:6" ht="15">
      <c r="A53" s="318" t="s">
        <v>71</v>
      </c>
      <c r="B53" s="160">
        <v>36.9</v>
      </c>
      <c r="C53" s="159">
        <v>39.9</v>
      </c>
      <c r="D53" s="147">
        <f t="shared" si="0"/>
        <v>108.130081300813</v>
      </c>
      <c r="E53" s="147">
        <v>37.3</v>
      </c>
      <c r="F53" s="164">
        <f t="shared" si="1"/>
        <v>2.6000000000000014</v>
      </c>
    </row>
    <row r="54" spans="1:6" ht="15">
      <c r="A54" s="318" t="s">
        <v>72</v>
      </c>
      <c r="B54" s="160">
        <v>180</v>
      </c>
      <c r="C54" s="159">
        <v>180</v>
      </c>
      <c r="D54" s="147">
        <f t="shared" si="0"/>
        <v>100</v>
      </c>
      <c r="E54" s="147">
        <v>176.3</v>
      </c>
      <c r="F54" s="164">
        <f t="shared" si="1"/>
        <v>3.6999999999999886</v>
      </c>
    </row>
    <row r="55" spans="1:6" ht="15">
      <c r="A55" s="318" t="s">
        <v>73</v>
      </c>
      <c r="B55" s="160">
        <v>571.6</v>
      </c>
      <c r="C55" s="159">
        <v>585.1</v>
      </c>
      <c r="D55" s="147">
        <f t="shared" si="0"/>
        <v>102.36179146256123</v>
      </c>
      <c r="E55" s="147">
        <v>596.2</v>
      </c>
      <c r="F55" s="164">
        <f t="shared" si="1"/>
        <v>-11.100000000000023</v>
      </c>
    </row>
    <row r="56" spans="1:6" ht="15">
      <c r="A56" s="318" t="s">
        <v>74</v>
      </c>
      <c r="B56" s="160">
        <v>80</v>
      </c>
      <c r="C56" s="159">
        <v>80.1</v>
      </c>
      <c r="D56" s="147">
        <f t="shared" si="0"/>
        <v>100.125</v>
      </c>
      <c r="E56" s="147">
        <v>60</v>
      </c>
      <c r="F56" s="164">
        <f t="shared" si="1"/>
        <v>20.099999999999994</v>
      </c>
    </row>
    <row r="57" spans="1:6" ht="15">
      <c r="A57" s="318" t="s">
        <v>35</v>
      </c>
      <c r="B57" s="160">
        <v>80</v>
      </c>
      <c r="C57" s="159">
        <v>92.5</v>
      </c>
      <c r="D57" s="147">
        <f t="shared" si="0"/>
        <v>115.625</v>
      </c>
      <c r="E57" s="147">
        <v>82.3</v>
      </c>
      <c r="F57" s="164">
        <f t="shared" si="1"/>
        <v>10.200000000000003</v>
      </c>
    </row>
    <row r="58" spans="1:6" ht="15">
      <c r="A58" s="318" t="s">
        <v>36</v>
      </c>
      <c r="B58" s="160">
        <v>84.5</v>
      </c>
      <c r="C58" s="159">
        <v>88.4</v>
      </c>
      <c r="D58" s="147">
        <f t="shared" si="0"/>
        <v>104.61538461538463</v>
      </c>
      <c r="E58" s="147">
        <v>85.5</v>
      </c>
      <c r="F58" s="164">
        <f t="shared" si="1"/>
        <v>2.9000000000000057</v>
      </c>
    </row>
    <row r="59" spans="1:6" ht="15">
      <c r="A59" s="318" t="s">
        <v>75</v>
      </c>
      <c r="B59" s="160">
        <v>200.7</v>
      </c>
      <c r="C59" s="159">
        <v>203.7</v>
      </c>
      <c r="D59" s="147">
        <f t="shared" si="0"/>
        <v>101.4947683109118</v>
      </c>
      <c r="E59" s="147">
        <v>197.5</v>
      </c>
      <c r="F59" s="164">
        <f t="shared" si="1"/>
        <v>6.199999999999989</v>
      </c>
    </row>
    <row r="60" spans="1:6" ht="15">
      <c r="A60" s="318" t="s">
        <v>37</v>
      </c>
      <c r="B60" s="160">
        <v>800</v>
      </c>
      <c r="C60" s="159">
        <v>701</v>
      </c>
      <c r="D60" s="147">
        <f t="shared" si="0"/>
        <v>87.625</v>
      </c>
      <c r="E60" s="147">
        <v>527.9</v>
      </c>
      <c r="F60" s="164">
        <f t="shared" si="1"/>
        <v>173.10000000000002</v>
      </c>
    </row>
    <row r="61" spans="1:6" ht="15">
      <c r="A61" s="318" t="s">
        <v>38</v>
      </c>
      <c r="B61" s="160">
        <v>290.5</v>
      </c>
      <c r="C61" s="159">
        <v>321.5</v>
      </c>
      <c r="D61" s="147">
        <f t="shared" si="0"/>
        <v>110.67125645438898</v>
      </c>
      <c r="E61" s="147">
        <v>320.3</v>
      </c>
      <c r="F61" s="164">
        <f t="shared" si="1"/>
        <v>1.1999999999999886</v>
      </c>
    </row>
    <row r="62" spans="1:6" ht="15">
      <c r="A62" s="318" t="s">
        <v>95</v>
      </c>
      <c r="B62" s="160">
        <v>23.7</v>
      </c>
      <c r="C62" s="159">
        <v>28</v>
      </c>
      <c r="D62" s="147">
        <f t="shared" si="0"/>
        <v>118.14345991561181</v>
      </c>
      <c r="E62" s="147">
        <v>21.8</v>
      </c>
      <c r="F62" s="164">
        <f t="shared" si="1"/>
        <v>6.199999999999999</v>
      </c>
    </row>
    <row r="63" spans="1:6" ht="15" hidden="1">
      <c r="A63" s="318" t="s">
        <v>157</v>
      </c>
      <c r="B63" s="160"/>
      <c r="C63" s="159"/>
      <c r="D63" s="147" t="e">
        <f t="shared" si="0"/>
        <v>#DIV/0!</v>
      </c>
      <c r="E63" s="147"/>
      <c r="F63" s="164">
        <f t="shared" si="1"/>
        <v>0</v>
      </c>
    </row>
    <row r="64" spans="1:6" ht="15">
      <c r="A64" s="318" t="s">
        <v>39</v>
      </c>
      <c r="B64" s="160">
        <v>410.5</v>
      </c>
      <c r="C64" s="159">
        <v>431</v>
      </c>
      <c r="D64" s="147">
        <f t="shared" si="0"/>
        <v>104.99390986601705</v>
      </c>
      <c r="E64" s="147">
        <v>420.5</v>
      </c>
      <c r="F64" s="164">
        <f t="shared" si="1"/>
        <v>10.5</v>
      </c>
    </row>
    <row r="65" spans="1:6" ht="15">
      <c r="A65" s="318" t="s">
        <v>40</v>
      </c>
      <c r="B65" s="160">
        <v>1234.3</v>
      </c>
      <c r="C65" s="159">
        <v>1200</v>
      </c>
      <c r="D65" s="147">
        <f t="shared" si="0"/>
        <v>97.22109697804424</v>
      </c>
      <c r="E65" s="147">
        <v>939.9</v>
      </c>
      <c r="F65" s="164">
        <f t="shared" si="1"/>
        <v>260.1</v>
      </c>
    </row>
    <row r="66" spans="1:6" ht="15">
      <c r="A66" s="318" t="s">
        <v>41</v>
      </c>
      <c r="B66" s="160">
        <v>261.887</v>
      </c>
      <c r="C66" s="159">
        <v>266.8</v>
      </c>
      <c r="D66" s="147">
        <f t="shared" si="0"/>
        <v>101.87599995417871</v>
      </c>
      <c r="E66" s="147">
        <v>266.4</v>
      </c>
      <c r="F66" s="164">
        <f t="shared" si="1"/>
        <v>0.4000000000000341</v>
      </c>
    </row>
    <row r="67" spans="1:6" s="202" customFormat="1" ht="15.75">
      <c r="A67" s="317" t="s">
        <v>76</v>
      </c>
      <c r="B67" s="209">
        <v>68.01599999999999</v>
      </c>
      <c r="C67" s="312">
        <f>SUM(C68:C73)</f>
        <v>70.312</v>
      </c>
      <c r="D67" s="283">
        <f t="shared" si="0"/>
        <v>103.37567631145615</v>
      </c>
      <c r="E67" s="283">
        <v>61.208000000000006</v>
      </c>
      <c r="F67" s="284">
        <f t="shared" si="1"/>
        <v>9.103999999999992</v>
      </c>
    </row>
    <row r="68" spans="1:6" ht="15">
      <c r="A68" s="318" t="s">
        <v>77</v>
      </c>
      <c r="B68" s="160">
        <v>20.7</v>
      </c>
      <c r="C68" s="159">
        <v>23.37</v>
      </c>
      <c r="D68" s="147">
        <f t="shared" si="0"/>
        <v>112.89855072463769</v>
      </c>
      <c r="E68" s="147">
        <v>20.708</v>
      </c>
      <c r="F68" s="164">
        <f t="shared" si="1"/>
        <v>2.6620000000000026</v>
      </c>
    </row>
    <row r="69" spans="1:6" ht="15">
      <c r="A69" s="318" t="s">
        <v>42</v>
      </c>
      <c r="B69" s="160">
        <v>12.335</v>
      </c>
      <c r="C69" s="159">
        <v>11.472</v>
      </c>
      <c r="D69" s="147">
        <f t="shared" si="0"/>
        <v>93.00364815565463</v>
      </c>
      <c r="E69" s="147">
        <v>10.1</v>
      </c>
      <c r="F69" s="164">
        <f t="shared" si="1"/>
        <v>1.3719999999999999</v>
      </c>
    </row>
    <row r="70" spans="1:6" ht="15">
      <c r="A70" s="318" t="s">
        <v>43</v>
      </c>
      <c r="B70" s="160">
        <v>13.181</v>
      </c>
      <c r="C70" s="159">
        <v>13.6</v>
      </c>
      <c r="D70" s="147">
        <f t="shared" si="0"/>
        <v>103.17881799559973</v>
      </c>
      <c r="E70" s="147">
        <v>11.8</v>
      </c>
      <c r="F70" s="164">
        <f t="shared" si="1"/>
        <v>1.799999999999999</v>
      </c>
    </row>
    <row r="71" spans="1:6" ht="15" hidden="1">
      <c r="A71" s="318" t="s">
        <v>158</v>
      </c>
      <c r="B71" s="160"/>
      <c r="C71" s="159"/>
      <c r="D71" s="147" t="e">
        <f aca="true" t="shared" si="2" ref="D71:D101">C71/B71*100</f>
        <v>#DIV/0!</v>
      </c>
      <c r="E71" s="147"/>
      <c r="F71" s="164">
        <f aca="true" t="shared" si="3" ref="F71:F101">C71-E71</f>
        <v>0</v>
      </c>
    </row>
    <row r="72" spans="1:6" ht="15" hidden="1">
      <c r="A72" s="318" t="s">
        <v>159</v>
      </c>
      <c r="B72" s="160"/>
      <c r="C72" s="159"/>
      <c r="D72" s="147" t="e">
        <f t="shared" si="2"/>
        <v>#DIV/0!</v>
      </c>
      <c r="E72" s="147"/>
      <c r="F72" s="164">
        <f t="shared" si="3"/>
        <v>0</v>
      </c>
    </row>
    <row r="73" spans="1:6" ht="15">
      <c r="A73" s="318" t="s">
        <v>44</v>
      </c>
      <c r="B73" s="160">
        <v>21.8</v>
      </c>
      <c r="C73" s="159">
        <v>21.87</v>
      </c>
      <c r="D73" s="147">
        <f t="shared" si="2"/>
        <v>100.32110091743118</v>
      </c>
      <c r="E73" s="147">
        <v>18.6</v>
      </c>
      <c r="F73" s="164">
        <f t="shared" si="3"/>
        <v>3.2699999999999996</v>
      </c>
    </row>
    <row r="74" spans="1:6" s="202" customFormat="1" ht="15.75">
      <c r="A74" s="317" t="s">
        <v>45</v>
      </c>
      <c r="B74" s="209">
        <v>360.82</v>
      </c>
      <c r="C74" s="312">
        <f>SUM(C75:C88)</f>
        <v>367.90000000000003</v>
      </c>
      <c r="D74" s="283">
        <f t="shared" si="2"/>
        <v>101.96219721744914</v>
      </c>
      <c r="E74" s="283">
        <v>325.03000000000003</v>
      </c>
      <c r="F74" s="284">
        <f t="shared" si="3"/>
        <v>42.870000000000005</v>
      </c>
    </row>
    <row r="75" spans="1:6" ht="15" hidden="1">
      <c r="A75" s="318" t="s">
        <v>80</v>
      </c>
      <c r="B75" s="160"/>
      <c r="C75" s="159"/>
      <c r="D75" s="147" t="e">
        <f t="shared" si="2"/>
        <v>#DIV/0!</v>
      </c>
      <c r="E75" s="147"/>
      <c r="F75" s="164">
        <f t="shared" si="3"/>
        <v>0</v>
      </c>
    </row>
    <row r="76" spans="1:6" ht="15" hidden="1">
      <c r="A76" s="318" t="s">
        <v>81</v>
      </c>
      <c r="B76" s="160"/>
      <c r="C76" s="159"/>
      <c r="D76" s="147" t="e">
        <f t="shared" si="2"/>
        <v>#DIV/0!</v>
      </c>
      <c r="E76" s="147"/>
      <c r="F76" s="164">
        <f t="shared" si="3"/>
        <v>0</v>
      </c>
    </row>
    <row r="77" spans="1:6" ht="15" hidden="1">
      <c r="A77" s="318" t="s">
        <v>82</v>
      </c>
      <c r="B77" s="160"/>
      <c r="C77" s="159"/>
      <c r="D77" s="147" t="e">
        <f t="shared" si="2"/>
        <v>#DIV/0!</v>
      </c>
      <c r="E77" s="147"/>
      <c r="F77" s="164">
        <f t="shared" si="3"/>
        <v>0</v>
      </c>
    </row>
    <row r="78" spans="1:6" ht="15" hidden="1">
      <c r="A78" s="318" t="s">
        <v>83</v>
      </c>
      <c r="B78" s="160"/>
      <c r="C78" s="159"/>
      <c r="D78" s="147" t="e">
        <f t="shared" si="2"/>
        <v>#DIV/0!</v>
      </c>
      <c r="E78" s="147"/>
      <c r="F78" s="164">
        <f t="shared" si="3"/>
        <v>0</v>
      </c>
    </row>
    <row r="79" spans="1:6" ht="15">
      <c r="A79" s="318" t="s">
        <v>46</v>
      </c>
      <c r="B79" s="160">
        <v>184.5</v>
      </c>
      <c r="C79" s="159">
        <v>184.5</v>
      </c>
      <c r="D79" s="147">
        <f t="shared" si="2"/>
        <v>100</v>
      </c>
      <c r="E79" s="147">
        <v>149.9</v>
      </c>
      <c r="F79" s="164">
        <f t="shared" si="3"/>
        <v>34.599999999999994</v>
      </c>
    </row>
    <row r="80" spans="1:6" ht="15">
      <c r="A80" s="318" t="s">
        <v>47</v>
      </c>
      <c r="B80" s="160">
        <v>19.171</v>
      </c>
      <c r="C80" s="159">
        <v>17.7</v>
      </c>
      <c r="D80" s="147">
        <f t="shared" si="2"/>
        <v>92.32695216733609</v>
      </c>
      <c r="E80" s="147">
        <v>17.8</v>
      </c>
      <c r="F80" s="164">
        <f t="shared" si="3"/>
        <v>-0.10000000000000142</v>
      </c>
    </row>
    <row r="81" spans="1:6" ht="15" hidden="1">
      <c r="A81" s="318" t="s">
        <v>160</v>
      </c>
      <c r="B81" s="160"/>
      <c r="C81" s="159"/>
      <c r="D81" s="147" t="e">
        <f t="shared" si="2"/>
        <v>#DIV/0!</v>
      </c>
      <c r="E81" s="147"/>
      <c r="F81" s="164">
        <f t="shared" si="3"/>
        <v>0</v>
      </c>
    </row>
    <row r="82" spans="1:6" ht="15" hidden="1">
      <c r="A82" s="318" t="s">
        <v>161</v>
      </c>
      <c r="B82" s="160"/>
      <c r="C82" s="159"/>
      <c r="D82" s="147" t="e">
        <f t="shared" si="2"/>
        <v>#DIV/0!</v>
      </c>
      <c r="E82" s="147"/>
      <c r="F82" s="164">
        <f t="shared" si="3"/>
        <v>0</v>
      </c>
    </row>
    <row r="83" spans="1:6" ht="15">
      <c r="A83" s="318" t="s">
        <v>48</v>
      </c>
      <c r="B83" s="160">
        <v>2.5</v>
      </c>
      <c r="C83" s="159">
        <v>1.7</v>
      </c>
      <c r="D83" s="147">
        <f t="shared" si="2"/>
        <v>68</v>
      </c>
      <c r="E83" s="147">
        <v>2.23</v>
      </c>
      <c r="F83" s="164">
        <f t="shared" si="3"/>
        <v>-0.53</v>
      </c>
    </row>
    <row r="84" spans="1:6" ht="15" hidden="1">
      <c r="A84" s="318" t="s">
        <v>162</v>
      </c>
      <c r="B84" s="160"/>
      <c r="C84" s="159"/>
      <c r="D84" s="147" t="e">
        <f t="shared" si="2"/>
        <v>#DIV/0!</v>
      </c>
      <c r="E84" s="147"/>
      <c r="F84" s="164">
        <f t="shared" si="3"/>
        <v>0</v>
      </c>
    </row>
    <row r="85" spans="1:6" ht="15">
      <c r="A85" s="318" t="s">
        <v>49</v>
      </c>
      <c r="B85" s="160">
        <v>48.5</v>
      </c>
      <c r="C85" s="159">
        <v>68.8</v>
      </c>
      <c r="D85" s="147">
        <f t="shared" si="2"/>
        <v>141.85567010309276</v>
      </c>
      <c r="E85" s="147">
        <v>54.1</v>
      </c>
      <c r="F85" s="164">
        <f t="shared" si="3"/>
        <v>14.699999999999996</v>
      </c>
    </row>
    <row r="86" spans="1:6" ht="15">
      <c r="A86" s="318" t="s">
        <v>50</v>
      </c>
      <c r="B86" s="160">
        <v>74.523</v>
      </c>
      <c r="C86" s="159">
        <v>68.9</v>
      </c>
      <c r="D86" s="147">
        <f t="shared" si="2"/>
        <v>92.45467842142695</v>
      </c>
      <c r="E86" s="147">
        <v>77.6</v>
      </c>
      <c r="F86" s="164">
        <f t="shared" si="3"/>
        <v>-8.699999999999989</v>
      </c>
    </row>
    <row r="87" spans="1:6" ht="15">
      <c r="A87" s="318" t="s">
        <v>51</v>
      </c>
      <c r="B87" s="160">
        <v>19.3</v>
      </c>
      <c r="C87" s="159">
        <v>15.5</v>
      </c>
      <c r="D87" s="147">
        <f t="shared" si="2"/>
        <v>80.31088082901555</v>
      </c>
      <c r="E87" s="147">
        <v>13.1</v>
      </c>
      <c r="F87" s="164">
        <f t="shared" si="3"/>
        <v>2.4000000000000004</v>
      </c>
    </row>
    <row r="88" spans="1:6" ht="15">
      <c r="A88" s="318" t="s">
        <v>52</v>
      </c>
      <c r="B88" s="160">
        <v>12.326</v>
      </c>
      <c r="C88" s="159">
        <v>10.8</v>
      </c>
      <c r="D88" s="147">
        <f t="shared" si="2"/>
        <v>87.61966574720104</v>
      </c>
      <c r="E88" s="147">
        <v>10.3</v>
      </c>
      <c r="F88" s="164">
        <f t="shared" si="3"/>
        <v>0.5</v>
      </c>
    </row>
    <row r="89" spans="1:6" ht="15" hidden="1">
      <c r="A89" s="318" t="s">
        <v>98</v>
      </c>
      <c r="B89" s="160"/>
      <c r="C89" s="315"/>
      <c r="D89" s="204" t="e">
        <f t="shared" si="2"/>
        <v>#DIV/0!</v>
      </c>
      <c r="E89" s="204"/>
      <c r="F89" s="220">
        <f t="shared" si="3"/>
        <v>0</v>
      </c>
    </row>
    <row r="90" spans="1:6" ht="15" hidden="1">
      <c r="A90" s="318" t="s">
        <v>163</v>
      </c>
      <c r="B90" s="160"/>
      <c r="C90" s="315"/>
      <c r="D90" s="204" t="e">
        <f t="shared" si="2"/>
        <v>#DIV/0!</v>
      </c>
      <c r="E90" s="204"/>
      <c r="F90" s="220">
        <f t="shared" si="3"/>
        <v>0</v>
      </c>
    </row>
    <row r="91" spans="1:6" s="202" customFormat="1" ht="15.75">
      <c r="A91" s="317" t="s">
        <v>53</v>
      </c>
      <c r="B91" s="209">
        <v>0.6</v>
      </c>
      <c r="C91" s="312">
        <f>SUM(C93:C95)</f>
        <v>0.2</v>
      </c>
      <c r="D91" s="203">
        <f t="shared" si="2"/>
        <v>33.333333333333336</v>
      </c>
      <c r="E91" s="203">
        <v>0.443</v>
      </c>
      <c r="F91" s="218">
        <f t="shared" si="3"/>
        <v>-0.243</v>
      </c>
    </row>
    <row r="92" spans="1:6" ht="15" hidden="1">
      <c r="A92" s="318" t="s">
        <v>88</v>
      </c>
      <c r="B92" s="160"/>
      <c r="C92" s="159">
        <v>0</v>
      </c>
      <c r="D92" s="204" t="e">
        <f t="shared" si="2"/>
        <v>#DIV/0!</v>
      </c>
      <c r="E92" s="204">
        <v>0</v>
      </c>
      <c r="F92" s="220">
        <f t="shared" si="3"/>
        <v>0</v>
      </c>
    </row>
    <row r="93" spans="1:6" ht="15.75">
      <c r="A93" s="319" t="s">
        <v>54</v>
      </c>
      <c r="B93" s="210">
        <v>2</v>
      </c>
      <c r="C93" s="313">
        <v>0.2</v>
      </c>
      <c r="D93" s="205">
        <f t="shared" si="2"/>
        <v>10</v>
      </c>
      <c r="E93" s="205">
        <v>0.443</v>
      </c>
      <c r="F93" s="314">
        <f t="shared" si="3"/>
        <v>-0.243</v>
      </c>
    </row>
    <row r="94" spans="1:6" ht="15" hidden="1">
      <c r="A94" s="223" t="s">
        <v>55</v>
      </c>
      <c r="B94" s="224"/>
      <c r="C94" s="225"/>
      <c r="D94" s="226" t="e">
        <f t="shared" si="2"/>
        <v>#DIV/0!</v>
      </c>
      <c r="E94" s="226"/>
      <c r="F94" s="227">
        <f t="shared" si="3"/>
        <v>0</v>
      </c>
    </row>
    <row r="95" spans="1:6" ht="15" hidden="1">
      <c r="A95" s="211" t="s">
        <v>56</v>
      </c>
      <c r="B95" s="160"/>
      <c r="C95" s="219"/>
      <c r="D95" s="204" t="e">
        <f t="shared" si="2"/>
        <v>#DIV/0!</v>
      </c>
      <c r="E95" s="204"/>
      <c r="F95" s="220">
        <f t="shared" si="3"/>
        <v>0</v>
      </c>
    </row>
    <row r="96" spans="1:6" ht="15" hidden="1">
      <c r="A96" s="211" t="s">
        <v>57</v>
      </c>
      <c r="B96" s="160"/>
      <c r="C96" s="219"/>
      <c r="D96" s="204" t="e">
        <f t="shared" si="2"/>
        <v>#DIV/0!</v>
      </c>
      <c r="E96" s="204"/>
      <c r="F96" s="220">
        <f t="shared" si="3"/>
        <v>0</v>
      </c>
    </row>
    <row r="97" spans="1:6" ht="15" hidden="1">
      <c r="A97" s="211" t="s">
        <v>164</v>
      </c>
      <c r="B97" s="160"/>
      <c r="C97" s="219"/>
      <c r="D97" s="204" t="e">
        <f t="shared" si="2"/>
        <v>#DIV/0!</v>
      </c>
      <c r="E97" s="204"/>
      <c r="F97" s="220">
        <f t="shared" si="3"/>
        <v>0</v>
      </c>
    </row>
    <row r="98" spans="1:6" ht="15" hidden="1">
      <c r="A98" s="211" t="s">
        <v>58</v>
      </c>
      <c r="B98" s="160"/>
      <c r="C98" s="219"/>
      <c r="D98" s="204" t="e">
        <f t="shared" si="2"/>
        <v>#DIV/0!</v>
      </c>
      <c r="E98" s="204"/>
      <c r="F98" s="220">
        <f t="shared" si="3"/>
        <v>0</v>
      </c>
    </row>
    <row r="99" spans="1:6" ht="15" hidden="1">
      <c r="A99" s="211" t="s">
        <v>59</v>
      </c>
      <c r="B99" s="160"/>
      <c r="C99" s="219"/>
      <c r="D99" s="204" t="e">
        <f t="shared" si="2"/>
        <v>#DIV/0!</v>
      </c>
      <c r="E99" s="204"/>
      <c r="F99" s="220">
        <f t="shared" si="3"/>
        <v>0</v>
      </c>
    </row>
    <row r="100" spans="1:6" ht="15" hidden="1">
      <c r="A100" s="211" t="s">
        <v>90</v>
      </c>
      <c r="B100" s="160"/>
      <c r="C100" s="219"/>
      <c r="D100" s="204" t="e">
        <f t="shared" si="2"/>
        <v>#DIV/0!</v>
      </c>
      <c r="E100" s="204"/>
      <c r="F100" s="220">
        <f t="shared" si="3"/>
        <v>0</v>
      </c>
    </row>
    <row r="101" spans="1:6" ht="15" hidden="1">
      <c r="A101" s="212" t="s">
        <v>91</v>
      </c>
      <c r="B101" s="210"/>
      <c r="C101" s="221"/>
      <c r="D101" s="205" t="e">
        <f t="shared" si="2"/>
        <v>#DIV/0!</v>
      </c>
      <c r="E101" s="205"/>
      <c r="F101" s="222">
        <f t="shared" si="3"/>
        <v>0</v>
      </c>
    </row>
    <row r="102" ht="15" hidden="1"/>
    <row r="103" ht="15" hidden="1">
      <c r="B103" s="206"/>
    </row>
  </sheetData>
  <sheetProtection/>
  <mergeCells count="4">
    <mergeCell ref="A2:F2"/>
    <mergeCell ref="A3:A4"/>
    <mergeCell ref="B3:B4"/>
    <mergeCell ref="C3:F3"/>
  </mergeCells>
  <conditionalFormatting sqref="F71:F72 F97:F101 F89:F90 F84 F81:F82 F76:F78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2.75"/>
  <cols>
    <col min="1" max="1" width="32.25390625" style="10" customWidth="1"/>
    <col min="2" max="2" width="14.625" style="10" customWidth="1"/>
    <col min="3" max="3" width="13.00390625" style="10" customWidth="1"/>
    <col min="4" max="4" width="11.75390625" style="10" customWidth="1"/>
    <col min="5" max="5" width="12.625" style="10" customWidth="1"/>
    <col min="6" max="6" width="10.875" style="10" customWidth="1"/>
    <col min="7" max="7" width="10.875" style="11" customWidth="1"/>
    <col min="8" max="8" width="11.875" style="10" customWidth="1"/>
    <col min="9" max="9" width="10.875" style="10" customWidth="1"/>
    <col min="10" max="10" width="10.125" style="10" customWidth="1"/>
    <col min="11" max="11" width="10.875" style="10" customWidth="1"/>
    <col min="12" max="12" width="11.625" style="10" customWidth="1"/>
    <col min="13" max="13" width="12.125" style="10" customWidth="1"/>
    <col min="14" max="14" width="11.375" style="10" customWidth="1"/>
    <col min="15" max="15" width="9.875" style="10" bestFit="1" customWidth="1"/>
    <col min="16" max="16384" width="9.125" style="10" customWidth="1"/>
  </cols>
  <sheetData>
    <row r="1" spans="1:12" ht="16.5">
      <c r="A1" s="12" t="s">
        <v>108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21.75" customHeight="1">
      <c r="A3" s="341" t="s">
        <v>1</v>
      </c>
      <c r="B3" s="335" t="s">
        <v>171</v>
      </c>
      <c r="C3" s="343" t="s">
        <v>97</v>
      </c>
      <c r="D3" s="335"/>
      <c r="E3" s="337"/>
      <c r="F3" s="338"/>
      <c r="G3" s="335" t="s">
        <v>60</v>
      </c>
      <c r="H3" s="337"/>
      <c r="I3" s="337"/>
      <c r="J3" s="199"/>
      <c r="K3" s="21" t="s">
        <v>0</v>
      </c>
      <c r="L3" s="22"/>
    </row>
    <row r="4" spans="1:12" s="11" customFormat="1" ht="43.5" customHeight="1">
      <c r="A4" s="342"/>
      <c r="B4" s="335"/>
      <c r="C4" s="37" t="s">
        <v>104</v>
      </c>
      <c r="D4" s="2" t="s">
        <v>92</v>
      </c>
      <c r="E4" s="2" t="s">
        <v>103</v>
      </c>
      <c r="F4" s="129" t="s">
        <v>105</v>
      </c>
      <c r="G4" s="2" t="s">
        <v>104</v>
      </c>
      <c r="H4" s="2" t="s">
        <v>103</v>
      </c>
      <c r="I4" s="2" t="s">
        <v>105</v>
      </c>
      <c r="J4" s="37" t="s">
        <v>104</v>
      </c>
      <c r="K4" s="2" t="s">
        <v>103</v>
      </c>
      <c r="L4" s="2" t="s">
        <v>105</v>
      </c>
    </row>
    <row r="5" spans="1:15" s="18" customFormat="1" ht="15.75">
      <c r="A5" s="133" t="s">
        <v>2</v>
      </c>
      <c r="B5" s="104">
        <v>27694.7</v>
      </c>
      <c r="C5" s="65">
        <f>C6+C24+C35+C43+C51+C67+C74+C91</f>
        <v>27196.6446</v>
      </c>
      <c r="D5" s="69">
        <f>C5/B5*100</f>
        <v>98.20162197099084</v>
      </c>
      <c r="E5" s="38">
        <v>25479.5482</v>
      </c>
      <c r="F5" s="39">
        <f aca="true" t="shared" si="0" ref="F5:F69">C5-E5</f>
        <v>1717.0963999999985</v>
      </c>
      <c r="G5" s="28">
        <f>G6+G24+G35+G43+G51+G67+G74+G91</f>
        <v>75860.613</v>
      </c>
      <c r="H5" s="107">
        <v>63892.593400000005</v>
      </c>
      <c r="I5" s="40">
        <f>G5-H5</f>
        <v>11968.019599999992</v>
      </c>
      <c r="J5" s="200">
        <f>G5/C5*10</f>
        <v>27.893372184596625</v>
      </c>
      <c r="K5" s="69">
        <f>H5/E5*10</f>
        <v>25.076030743747644</v>
      </c>
      <c r="L5" s="114">
        <f>J5-K5</f>
        <v>2.817341440848981</v>
      </c>
      <c r="M5" s="20"/>
      <c r="N5" s="239"/>
      <c r="O5" s="239"/>
    </row>
    <row r="6" spans="1:15" s="19" customFormat="1" ht="15.75">
      <c r="A6" s="92" t="s">
        <v>3</v>
      </c>
      <c r="B6" s="93">
        <v>4104.574</v>
      </c>
      <c r="C6" s="41">
        <f>SUM(C7:C23)</f>
        <v>3976.564600000001</v>
      </c>
      <c r="D6" s="52">
        <f aca="true" t="shared" si="1" ref="D6:D34">C6/B6*100</f>
        <v>96.88129876571847</v>
      </c>
      <c r="E6" s="42">
        <v>3678.8</v>
      </c>
      <c r="F6" s="43">
        <f t="shared" si="0"/>
        <v>297.7646000000009</v>
      </c>
      <c r="G6" s="29">
        <f>SUM(G7:G23)</f>
        <v>15045.855</v>
      </c>
      <c r="H6" s="112">
        <v>12462.6</v>
      </c>
      <c r="I6" s="44">
        <f aca="true" t="shared" si="2" ref="I6:I70">G6-H6</f>
        <v>2583.254999999999</v>
      </c>
      <c r="J6" s="45">
        <f aca="true" t="shared" si="3" ref="J6:J34">IF(C6&gt;0,G6/C6*10,"")</f>
        <v>37.83631479292451</v>
      </c>
      <c r="K6" s="52">
        <f>H6/E6*10</f>
        <v>33.87680765467</v>
      </c>
      <c r="L6" s="71">
        <f aca="true" t="shared" si="4" ref="L6:L34">J6-K6</f>
        <v>3.9595071382545086</v>
      </c>
      <c r="M6" s="20"/>
      <c r="N6" s="239"/>
      <c r="O6" s="239"/>
    </row>
    <row r="7" spans="1:15" s="3" customFormat="1" ht="15">
      <c r="A7" s="134" t="s">
        <v>4</v>
      </c>
      <c r="B7" s="105">
        <v>319.515</v>
      </c>
      <c r="C7" s="47">
        <v>298.6056</v>
      </c>
      <c r="D7" s="57">
        <f t="shared" si="1"/>
        <v>93.45589408947936</v>
      </c>
      <c r="E7" s="46">
        <v>338.1</v>
      </c>
      <c r="F7" s="48">
        <f t="shared" si="0"/>
        <v>-39.49440000000004</v>
      </c>
      <c r="G7" s="30">
        <v>1381.6</v>
      </c>
      <c r="H7" s="115">
        <v>1392.6</v>
      </c>
      <c r="I7" s="50">
        <f t="shared" si="2"/>
        <v>-11</v>
      </c>
      <c r="J7" s="66">
        <f t="shared" si="3"/>
        <v>46.26838880449664</v>
      </c>
      <c r="K7" s="66">
        <f>IF(E7&gt;0,H7/E7*10,"")</f>
        <v>41.188997338065654</v>
      </c>
      <c r="L7" s="70">
        <f t="shared" si="4"/>
        <v>5.079391466430984</v>
      </c>
      <c r="M7" s="242"/>
      <c r="N7" s="239"/>
      <c r="O7" s="239"/>
    </row>
    <row r="8" spans="1:15" s="3" customFormat="1" ht="15">
      <c r="A8" s="134" t="s">
        <v>5</v>
      </c>
      <c r="B8" s="105">
        <v>144.972</v>
      </c>
      <c r="C8" s="47">
        <v>144</v>
      </c>
      <c r="D8" s="57">
        <f t="shared" si="1"/>
        <v>99.32952570151477</v>
      </c>
      <c r="E8" s="46">
        <v>132.7</v>
      </c>
      <c r="F8" s="48">
        <f t="shared" si="0"/>
        <v>11.300000000000011</v>
      </c>
      <c r="G8" s="30">
        <v>503</v>
      </c>
      <c r="H8" s="115">
        <v>415.7</v>
      </c>
      <c r="I8" s="50">
        <f t="shared" si="2"/>
        <v>87.30000000000001</v>
      </c>
      <c r="J8" s="66">
        <f t="shared" si="3"/>
        <v>34.93055555555556</v>
      </c>
      <c r="K8" s="66">
        <f aca="true" t="shared" si="5" ref="K8:K71">IF(E8&gt;0,H8/E8*10,"")</f>
        <v>31.32629992464205</v>
      </c>
      <c r="L8" s="70">
        <f t="shared" si="4"/>
        <v>3.6042556309135065</v>
      </c>
      <c r="M8" s="242"/>
      <c r="N8" s="239"/>
      <c r="O8" s="239"/>
    </row>
    <row r="9" spans="1:15" s="3" customFormat="1" ht="15">
      <c r="A9" s="134" t="s">
        <v>6</v>
      </c>
      <c r="B9" s="105">
        <v>48.329</v>
      </c>
      <c r="C9" s="47">
        <v>46.6</v>
      </c>
      <c r="D9" s="57">
        <f t="shared" si="1"/>
        <v>96.4224378737404</v>
      </c>
      <c r="E9" s="46">
        <v>41.3</v>
      </c>
      <c r="F9" s="48">
        <f t="shared" si="0"/>
        <v>5.300000000000004</v>
      </c>
      <c r="G9" s="30">
        <v>126.2</v>
      </c>
      <c r="H9" s="115">
        <v>117.6</v>
      </c>
      <c r="I9" s="50">
        <f t="shared" si="2"/>
        <v>8.600000000000009</v>
      </c>
      <c r="J9" s="66">
        <f t="shared" si="3"/>
        <v>27.081545064377682</v>
      </c>
      <c r="K9" s="66">
        <f t="shared" si="5"/>
        <v>28.47457627118644</v>
      </c>
      <c r="L9" s="70">
        <f t="shared" si="4"/>
        <v>-1.3930312068087574</v>
      </c>
      <c r="M9" s="242"/>
      <c r="N9" s="239"/>
      <c r="O9" s="239"/>
    </row>
    <row r="10" spans="1:15" s="3" customFormat="1" ht="15">
      <c r="A10" s="134" t="s">
        <v>7</v>
      </c>
      <c r="B10" s="105">
        <v>666.286</v>
      </c>
      <c r="C10" s="47">
        <v>662.5</v>
      </c>
      <c r="D10" s="57">
        <f t="shared" si="1"/>
        <v>99.43177554383554</v>
      </c>
      <c r="E10" s="46">
        <v>528.4</v>
      </c>
      <c r="F10" s="48">
        <f t="shared" si="0"/>
        <v>134.10000000000002</v>
      </c>
      <c r="G10" s="30">
        <v>2493.4</v>
      </c>
      <c r="H10" s="115">
        <v>1906.3</v>
      </c>
      <c r="I10" s="50">
        <f t="shared" si="2"/>
        <v>587.1000000000001</v>
      </c>
      <c r="J10" s="66">
        <f t="shared" si="3"/>
        <v>37.63622641509434</v>
      </c>
      <c r="K10" s="66">
        <f t="shared" si="5"/>
        <v>36.07683573050719</v>
      </c>
      <c r="L10" s="70">
        <f t="shared" si="4"/>
        <v>1.5593906845871501</v>
      </c>
      <c r="M10" s="242"/>
      <c r="N10" s="239"/>
      <c r="O10" s="239"/>
    </row>
    <row r="11" spans="1:15" s="3" customFormat="1" ht="15">
      <c r="A11" s="134" t="s">
        <v>8</v>
      </c>
      <c r="B11" s="105">
        <v>28.283</v>
      </c>
      <c r="C11" s="47">
        <v>28.283</v>
      </c>
      <c r="D11" s="57">
        <f t="shared" si="1"/>
        <v>100</v>
      </c>
      <c r="E11" s="46">
        <v>24.7</v>
      </c>
      <c r="F11" s="48">
        <f t="shared" si="0"/>
        <v>3.583000000000002</v>
      </c>
      <c r="G11" s="30">
        <v>65.1</v>
      </c>
      <c r="H11" s="115">
        <v>67.8</v>
      </c>
      <c r="I11" s="50">
        <f t="shared" si="2"/>
        <v>-2.700000000000003</v>
      </c>
      <c r="J11" s="66">
        <f t="shared" si="3"/>
        <v>23.017360251741326</v>
      </c>
      <c r="K11" s="66">
        <f t="shared" si="5"/>
        <v>27.449392712550605</v>
      </c>
      <c r="L11" s="70">
        <f t="shared" si="4"/>
        <v>-4.432032460809278</v>
      </c>
      <c r="M11" s="242"/>
      <c r="N11" s="239"/>
      <c r="O11" s="239"/>
    </row>
    <row r="12" spans="1:15" s="3" customFormat="1" ht="15">
      <c r="A12" s="134" t="s">
        <v>9</v>
      </c>
      <c r="B12" s="105">
        <v>42.307</v>
      </c>
      <c r="C12" s="47">
        <v>38.9</v>
      </c>
      <c r="D12" s="57">
        <f t="shared" si="1"/>
        <v>91.94695913205851</v>
      </c>
      <c r="E12" s="46">
        <v>31.8</v>
      </c>
      <c r="F12" s="48">
        <f t="shared" si="0"/>
        <v>7.099999999999998</v>
      </c>
      <c r="G12" s="30">
        <v>88.4</v>
      </c>
      <c r="H12" s="115">
        <v>93.5</v>
      </c>
      <c r="I12" s="50">
        <f t="shared" si="2"/>
        <v>-5.099999999999994</v>
      </c>
      <c r="J12" s="66">
        <f t="shared" si="3"/>
        <v>22.72493573264782</v>
      </c>
      <c r="K12" s="66">
        <f t="shared" si="5"/>
        <v>29.40251572327044</v>
      </c>
      <c r="L12" s="70">
        <f t="shared" si="4"/>
        <v>-6.677579990622622</v>
      </c>
      <c r="M12" s="242"/>
      <c r="N12" s="239"/>
      <c r="O12" s="239"/>
    </row>
    <row r="13" spans="1:15" s="3" customFormat="1" ht="15">
      <c r="A13" s="134" t="s">
        <v>10</v>
      </c>
      <c r="B13" s="105">
        <v>12.52</v>
      </c>
      <c r="C13" s="47">
        <v>12</v>
      </c>
      <c r="D13" s="57">
        <f t="shared" si="1"/>
        <v>95.84664536741214</v>
      </c>
      <c r="E13" s="46">
        <v>10.1</v>
      </c>
      <c r="F13" s="48">
        <f t="shared" si="0"/>
        <v>1.9000000000000004</v>
      </c>
      <c r="G13" s="30">
        <v>18.6</v>
      </c>
      <c r="H13" s="115">
        <v>17.1</v>
      </c>
      <c r="I13" s="50">
        <f t="shared" si="2"/>
        <v>1.5</v>
      </c>
      <c r="J13" s="66">
        <f t="shared" si="3"/>
        <v>15.5</v>
      </c>
      <c r="K13" s="66">
        <f t="shared" si="5"/>
        <v>16.930693069306933</v>
      </c>
      <c r="L13" s="70">
        <f t="shared" si="4"/>
        <v>-1.4306930693069333</v>
      </c>
      <c r="M13" s="242"/>
      <c r="N13" s="239"/>
      <c r="O13" s="239"/>
    </row>
    <row r="14" spans="1:15" s="3" customFormat="1" ht="15">
      <c r="A14" s="134" t="s">
        <v>11</v>
      </c>
      <c r="B14" s="105">
        <v>544.048</v>
      </c>
      <c r="C14" s="47">
        <v>540.4</v>
      </c>
      <c r="D14" s="57">
        <f t="shared" si="1"/>
        <v>99.32947092903566</v>
      </c>
      <c r="E14" s="46">
        <v>559.9</v>
      </c>
      <c r="F14" s="48">
        <f t="shared" si="0"/>
        <v>-19.5</v>
      </c>
      <c r="G14" s="30">
        <v>2299.8</v>
      </c>
      <c r="H14" s="115">
        <v>1977.2</v>
      </c>
      <c r="I14" s="50">
        <f t="shared" si="2"/>
        <v>322.60000000000014</v>
      </c>
      <c r="J14" s="66">
        <f t="shared" si="3"/>
        <v>42.55736491487787</v>
      </c>
      <c r="K14" s="66">
        <f t="shared" si="5"/>
        <v>35.31344883014824</v>
      </c>
      <c r="L14" s="70">
        <f t="shared" si="4"/>
        <v>7.2439160847296336</v>
      </c>
      <c r="M14" s="242"/>
      <c r="N14" s="239"/>
      <c r="O14" s="239"/>
    </row>
    <row r="15" spans="1:15" s="3" customFormat="1" ht="15">
      <c r="A15" s="134" t="s">
        <v>12</v>
      </c>
      <c r="B15" s="105">
        <v>439.363</v>
      </c>
      <c r="C15" s="47">
        <v>426</v>
      </c>
      <c r="D15" s="57">
        <f t="shared" si="1"/>
        <v>96.95855135730592</v>
      </c>
      <c r="E15" s="46">
        <v>345.7</v>
      </c>
      <c r="F15" s="48">
        <f t="shared" si="0"/>
        <v>80.30000000000001</v>
      </c>
      <c r="G15" s="30">
        <v>1791.3</v>
      </c>
      <c r="H15" s="115">
        <v>1037.3</v>
      </c>
      <c r="I15" s="50">
        <f t="shared" si="2"/>
        <v>754</v>
      </c>
      <c r="J15" s="66">
        <f t="shared" si="3"/>
        <v>42.04929577464789</v>
      </c>
      <c r="K15" s="66">
        <f t="shared" si="5"/>
        <v>30.005785363031528</v>
      </c>
      <c r="L15" s="70">
        <f t="shared" si="4"/>
        <v>12.04351041161636</v>
      </c>
      <c r="M15" s="242"/>
      <c r="N15" s="239"/>
      <c r="O15" s="239"/>
    </row>
    <row r="16" spans="1:15" s="3" customFormat="1" ht="15">
      <c r="A16" s="134" t="s">
        <v>93</v>
      </c>
      <c r="B16" s="105">
        <v>83.297</v>
      </c>
      <c r="C16" s="47">
        <v>77.8</v>
      </c>
      <c r="D16" s="57">
        <f t="shared" si="1"/>
        <v>93.4007227151038</v>
      </c>
      <c r="E16" s="57">
        <v>72.3</v>
      </c>
      <c r="F16" s="85">
        <f t="shared" si="0"/>
        <v>5.5</v>
      </c>
      <c r="G16" s="33">
        <v>234.955</v>
      </c>
      <c r="H16" s="115">
        <v>244.6</v>
      </c>
      <c r="I16" s="70">
        <f t="shared" si="2"/>
        <v>-9.644999999999982</v>
      </c>
      <c r="J16" s="66">
        <f t="shared" si="3"/>
        <v>30.19987146529563</v>
      </c>
      <c r="K16" s="66">
        <f t="shared" si="5"/>
        <v>33.83125864453665</v>
      </c>
      <c r="L16" s="70">
        <f t="shared" si="4"/>
        <v>-3.631387179241024</v>
      </c>
      <c r="M16" s="242"/>
      <c r="N16" s="239"/>
      <c r="O16" s="239"/>
    </row>
    <row r="17" spans="1:15" s="3" customFormat="1" ht="15">
      <c r="A17" s="134" t="s">
        <v>13</v>
      </c>
      <c r="B17" s="105">
        <v>497.426</v>
      </c>
      <c r="C17" s="47">
        <v>492.8</v>
      </c>
      <c r="D17" s="57">
        <f t="shared" si="1"/>
        <v>99.07001242395854</v>
      </c>
      <c r="E17" s="57">
        <v>416.3</v>
      </c>
      <c r="F17" s="85">
        <f t="shared" si="0"/>
        <v>76.5</v>
      </c>
      <c r="G17" s="33">
        <v>1883.5</v>
      </c>
      <c r="H17" s="115">
        <v>1488.8</v>
      </c>
      <c r="I17" s="70">
        <f t="shared" si="2"/>
        <v>394.70000000000005</v>
      </c>
      <c r="J17" s="66">
        <f t="shared" si="3"/>
        <v>38.22037337662338</v>
      </c>
      <c r="K17" s="66">
        <f t="shared" si="5"/>
        <v>35.76267115061253</v>
      </c>
      <c r="L17" s="70">
        <f t="shared" si="4"/>
        <v>2.457702226010845</v>
      </c>
      <c r="M17" s="242"/>
      <c r="N17" s="239"/>
      <c r="O17" s="239"/>
    </row>
    <row r="18" spans="1:15" s="3" customFormat="1" ht="15">
      <c r="A18" s="134" t="s">
        <v>14</v>
      </c>
      <c r="B18" s="105">
        <v>302.899</v>
      </c>
      <c r="C18" s="47">
        <v>261.9</v>
      </c>
      <c r="D18" s="57">
        <f t="shared" si="1"/>
        <v>86.46446505270733</v>
      </c>
      <c r="E18" s="57">
        <v>283</v>
      </c>
      <c r="F18" s="85">
        <f t="shared" si="0"/>
        <v>-21.100000000000023</v>
      </c>
      <c r="G18" s="33">
        <v>936.7</v>
      </c>
      <c r="H18" s="115">
        <v>872.1</v>
      </c>
      <c r="I18" s="70">
        <f t="shared" si="2"/>
        <v>64.60000000000002</v>
      </c>
      <c r="J18" s="66">
        <f t="shared" si="3"/>
        <v>35.7655593738068</v>
      </c>
      <c r="K18" s="66">
        <f t="shared" si="5"/>
        <v>30.816254416961133</v>
      </c>
      <c r="L18" s="70">
        <f t="shared" si="4"/>
        <v>4.949304956845669</v>
      </c>
      <c r="M18" s="242"/>
      <c r="N18" s="239"/>
      <c r="O18" s="239"/>
    </row>
    <row r="19" spans="1:15" s="3" customFormat="1" ht="15">
      <c r="A19" s="134" t="s">
        <v>15</v>
      </c>
      <c r="B19" s="105">
        <v>47.915</v>
      </c>
      <c r="C19" s="47">
        <v>47.9</v>
      </c>
      <c r="D19" s="57">
        <f t="shared" si="1"/>
        <v>99.96869456328916</v>
      </c>
      <c r="E19" s="57">
        <v>35</v>
      </c>
      <c r="F19" s="85">
        <f t="shared" si="0"/>
        <v>12.899999999999999</v>
      </c>
      <c r="G19" s="33">
        <v>101.3</v>
      </c>
      <c r="H19" s="115">
        <v>99.4</v>
      </c>
      <c r="I19" s="70">
        <f t="shared" si="2"/>
        <v>1.8999999999999915</v>
      </c>
      <c r="J19" s="66">
        <f t="shared" si="3"/>
        <v>21.1482254697286</v>
      </c>
      <c r="K19" s="66">
        <f t="shared" si="5"/>
        <v>28.400000000000002</v>
      </c>
      <c r="L19" s="70">
        <f t="shared" si="4"/>
        <v>-7.251774530271401</v>
      </c>
      <c r="M19" s="242"/>
      <c r="N19" s="239"/>
      <c r="O19" s="239"/>
    </row>
    <row r="20" spans="1:15" s="3" customFormat="1" ht="15">
      <c r="A20" s="134" t="s">
        <v>16</v>
      </c>
      <c r="B20" s="105">
        <v>539.458</v>
      </c>
      <c r="C20" s="47">
        <v>529.3</v>
      </c>
      <c r="D20" s="57">
        <f t="shared" si="1"/>
        <v>98.11699891372452</v>
      </c>
      <c r="E20" s="57">
        <v>549.1</v>
      </c>
      <c r="F20" s="85">
        <f t="shared" si="0"/>
        <v>-19.800000000000068</v>
      </c>
      <c r="G20" s="33">
        <v>1878</v>
      </c>
      <c r="H20" s="115">
        <v>1662.4</v>
      </c>
      <c r="I20" s="70">
        <f t="shared" si="2"/>
        <v>215.5999999999999</v>
      </c>
      <c r="J20" s="66">
        <f t="shared" si="3"/>
        <v>35.480823729454</v>
      </c>
      <c r="K20" s="66">
        <f t="shared" si="5"/>
        <v>30.274995447095247</v>
      </c>
      <c r="L20" s="70">
        <f t="shared" si="4"/>
        <v>5.205828282358755</v>
      </c>
      <c r="M20" s="242"/>
      <c r="N20" s="239"/>
      <c r="O20" s="239"/>
    </row>
    <row r="21" spans="1:15" s="3" customFormat="1" ht="15">
      <c r="A21" s="134" t="s">
        <v>17</v>
      </c>
      <c r="B21" s="105">
        <v>18.876</v>
      </c>
      <c r="C21" s="47">
        <v>18.876</v>
      </c>
      <c r="D21" s="57">
        <f t="shared" si="1"/>
        <v>100</v>
      </c>
      <c r="E21" s="57">
        <v>13.8</v>
      </c>
      <c r="F21" s="85">
        <f t="shared" si="0"/>
        <v>5.0760000000000005</v>
      </c>
      <c r="G21" s="33">
        <v>43.1</v>
      </c>
      <c r="H21" s="115">
        <v>31.6</v>
      </c>
      <c r="I21" s="70">
        <f t="shared" si="2"/>
        <v>11.5</v>
      </c>
      <c r="J21" s="66">
        <f t="shared" si="3"/>
        <v>22.833227378681926</v>
      </c>
      <c r="K21" s="66">
        <f t="shared" si="5"/>
        <v>22.89855072463768</v>
      </c>
      <c r="L21" s="70">
        <f t="shared" si="4"/>
        <v>-0.06532334595575406</v>
      </c>
      <c r="M21" s="242"/>
      <c r="N21" s="239"/>
      <c r="O21" s="239"/>
    </row>
    <row r="22" spans="1:15" s="3" customFormat="1" ht="15">
      <c r="A22" s="134" t="s">
        <v>18</v>
      </c>
      <c r="B22" s="105">
        <v>352.163</v>
      </c>
      <c r="C22" s="47">
        <v>337.4</v>
      </c>
      <c r="D22" s="57">
        <f t="shared" si="1"/>
        <v>95.80790713391241</v>
      </c>
      <c r="E22" s="57">
        <v>283.9</v>
      </c>
      <c r="F22" s="85">
        <f t="shared" si="0"/>
        <v>53.5</v>
      </c>
      <c r="G22" s="33">
        <v>1170.8</v>
      </c>
      <c r="H22" s="115">
        <v>1005.6</v>
      </c>
      <c r="I22" s="70">
        <f t="shared" si="2"/>
        <v>165.19999999999993</v>
      </c>
      <c r="J22" s="66">
        <f t="shared" si="3"/>
        <v>34.70065204505039</v>
      </c>
      <c r="K22" s="66">
        <f t="shared" si="5"/>
        <v>35.42092286016204</v>
      </c>
      <c r="L22" s="70">
        <f t="shared" si="4"/>
        <v>-0.7202708151116468</v>
      </c>
      <c r="M22" s="242"/>
      <c r="N22" s="239"/>
      <c r="O22" s="239"/>
    </row>
    <row r="23" spans="1:15" s="3" customFormat="1" ht="15">
      <c r="A23" s="134" t="s">
        <v>19</v>
      </c>
      <c r="B23" s="105">
        <v>15.184</v>
      </c>
      <c r="C23" s="47">
        <v>13.3</v>
      </c>
      <c r="D23" s="57">
        <f t="shared" si="1"/>
        <v>87.59220231822972</v>
      </c>
      <c r="E23" s="57">
        <v>12.7</v>
      </c>
      <c r="F23" s="85">
        <f t="shared" si="0"/>
        <v>0.6000000000000014</v>
      </c>
      <c r="G23" s="33">
        <v>30.1</v>
      </c>
      <c r="H23" s="115">
        <v>33</v>
      </c>
      <c r="I23" s="70">
        <f t="shared" si="2"/>
        <v>-2.8999999999999986</v>
      </c>
      <c r="J23" s="66">
        <f t="shared" si="3"/>
        <v>22.63157894736842</v>
      </c>
      <c r="K23" s="66">
        <f t="shared" si="5"/>
        <v>25.98425196850394</v>
      </c>
      <c r="L23" s="70">
        <f t="shared" si="4"/>
        <v>-3.3526730211355193</v>
      </c>
      <c r="M23" s="242"/>
      <c r="N23" s="239"/>
      <c r="O23" s="239"/>
    </row>
    <row r="24" spans="1:15" s="19" customFormat="1" ht="15.75">
      <c r="A24" s="92" t="s">
        <v>20</v>
      </c>
      <c r="B24" s="93">
        <v>147.098</v>
      </c>
      <c r="C24" s="41">
        <f>SUM(C25:C34)-C28</f>
        <v>134.38899999999998</v>
      </c>
      <c r="D24" s="42">
        <f t="shared" si="1"/>
        <v>91.36018164760905</v>
      </c>
      <c r="E24" s="42">
        <v>136.7</v>
      </c>
      <c r="F24" s="43">
        <f t="shared" si="0"/>
        <v>-2.311000000000007</v>
      </c>
      <c r="G24" s="29">
        <f>SUM(G25:G34)-G28</f>
        <v>425.20000000000005</v>
      </c>
      <c r="H24" s="112">
        <v>587.955</v>
      </c>
      <c r="I24" s="44">
        <f t="shared" si="2"/>
        <v>-162.755</v>
      </c>
      <c r="J24" s="45">
        <f t="shared" si="3"/>
        <v>31.639494303849283</v>
      </c>
      <c r="K24" s="45">
        <f t="shared" si="5"/>
        <v>43.010607168983185</v>
      </c>
      <c r="L24" s="71">
        <f t="shared" si="4"/>
        <v>-11.371112865133902</v>
      </c>
      <c r="M24" s="20"/>
      <c r="N24" s="239"/>
      <c r="O24" s="239"/>
    </row>
    <row r="25" spans="1:15" s="3" customFormat="1" ht="15" hidden="1">
      <c r="A25" s="134" t="s">
        <v>61</v>
      </c>
      <c r="B25" s="105"/>
      <c r="C25" s="47"/>
      <c r="D25" s="57" t="e">
        <f t="shared" si="1"/>
        <v>#DIV/0!</v>
      </c>
      <c r="E25" s="57"/>
      <c r="F25" s="85">
        <f t="shared" si="0"/>
        <v>0</v>
      </c>
      <c r="G25" s="33"/>
      <c r="H25" s="115"/>
      <c r="I25" s="70">
        <f t="shared" si="2"/>
        <v>0</v>
      </c>
      <c r="J25" s="66">
        <f t="shared" si="3"/>
      </c>
      <c r="K25" s="66">
        <f t="shared" si="5"/>
      </c>
      <c r="L25" s="70" t="e">
        <f t="shared" si="4"/>
        <v>#VALUE!</v>
      </c>
      <c r="M25" s="242"/>
      <c r="N25" s="239"/>
      <c r="O25" s="239"/>
    </row>
    <row r="26" spans="1:15" s="3" customFormat="1" ht="15" hidden="1">
      <c r="A26" s="134" t="s">
        <v>21</v>
      </c>
      <c r="B26" s="105">
        <v>0.001</v>
      </c>
      <c r="C26" s="47"/>
      <c r="D26" s="57">
        <f t="shared" si="1"/>
        <v>0</v>
      </c>
      <c r="E26" s="57"/>
      <c r="F26" s="85">
        <f t="shared" si="0"/>
        <v>0</v>
      </c>
      <c r="G26" s="33"/>
      <c r="H26" s="115"/>
      <c r="I26" s="70">
        <f t="shared" si="2"/>
        <v>0</v>
      </c>
      <c r="J26" s="66">
        <f t="shared" si="3"/>
      </c>
      <c r="K26" s="66">
        <f t="shared" si="5"/>
      </c>
      <c r="L26" s="70" t="e">
        <f t="shared" si="4"/>
        <v>#VALUE!</v>
      </c>
      <c r="M26" s="242"/>
      <c r="N26" s="239"/>
      <c r="O26" s="239"/>
    </row>
    <row r="27" spans="1:15" s="3" customFormat="1" ht="15">
      <c r="A27" s="134" t="s">
        <v>22</v>
      </c>
      <c r="B27" s="105">
        <v>0.859</v>
      </c>
      <c r="C27" s="47">
        <v>0.859</v>
      </c>
      <c r="D27" s="57">
        <f t="shared" si="1"/>
        <v>100</v>
      </c>
      <c r="E27" s="57">
        <v>1.2</v>
      </c>
      <c r="F27" s="85">
        <f t="shared" si="0"/>
        <v>-0.34099999999999997</v>
      </c>
      <c r="G27" s="33">
        <v>1.9</v>
      </c>
      <c r="H27" s="115">
        <v>2.184</v>
      </c>
      <c r="I27" s="70">
        <f t="shared" si="2"/>
        <v>-0.28400000000000025</v>
      </c>
      <c r="J27" s="66">
        <f t="shared" si="3"/>
        <v>22.118742724097785</v>
      </c>
      <c r="K27" s="66">
        <f t="shared" si="5"/>
        <v>18.200000000000003</v>
      </c>
      <c r="L27" s="70">
        <f t="shared" si="4"/>
        <v>3.9187427240977826</v>
      </c>
      <c r="M27" s="242"/>
      <c r="N27" s="239"/>
      <c r="O27" s="239"/>
    </row>
    <row r="28" spans="1:15" s="3" customFormat="1" ht="15" hidden="1">
      <c r="A28" s="134" t="s">
        <v>62</v>
      </c>
      <c r="B28" s="105"/>
      <c r="C28" s="47"/>
      <c r="D28" s="57" t="e">
        <f t="shared" si="1"/>
        <v>#DIV/0!</v>
      </c>
      <c r="E28" s="57"/>
      <c r="F28" s="85">
        <f t="shared" si="0"/>
        <v>0</v>
      </c>
      <c r="G28" s="33"/>
      <c r="H28" s="115"/>
      <c r="I28" s="70">
        <f t="shared" si="2"/>
        <v>0</v>
      </c>
      <c r="J28" s="66">
        <f t="shared" si="3"/>
      </c>
      <c r="K28" s="66">
        <f t="shared" si="5"/>
      </c>
      <c r="L28" s="70" t="e">
        <f t="shared" si="4"/>
        <v>#VALUE!</v>
      </c>
      <c r="M28" s="242"/>
      <c r="N28" s="239"/>
      <c r="O28" s="239"/>
    </row>
    <row r="29" spans="1:15" s="3" customFormat="1" ht="15">
      <c r="A29" s="134" t="s">
        <v>23</v>
      </c>
      <c r="B29" s="105">
        <v>17.482</v>
      </c>
      <c r="C29" s="47">
        <v>15.7</v>
      </c>
      <c r="D29" s="57">
        <f t="shared" si="1"/>
        <v>89.806658277085</v>
      </c>
      <c r="E29" s="57">
        <v>15.3</v>
      </c>
      <c r="F29" s="85">
        <f t="shared" si="0"/>
        <v>0.3999999999999986</v>
      </c>
      <c r="G29" s="33">
        <v>27.5</v>
      </c>
      <c r="H29" s="115">
        <v>31.671</v>
      </c>
      <c r="I29" s="70">
        <f t="shared" si="2"/>
        <v>-4.170999999999999</v>
      </c>
      <c r="J29" s="66">
        <f t="shared" si="3"/>
        <v>17.515923566878982</v>
      </c>
      <c r="K29" s="66">
        <f t="shared" si="5"/>
        <v>20.7</v>
      </c>
      <c r="L29" s="70">
        <f t="shared" si="4"/>
        <v>-3.1840764331210174</v>
      </c>
      <c r="M29" s="242"/>
      <c r="N29" s="239"/>
      <c r="O29" s="239"/>
    </row>
    <row r="30" spans="1:15" s="3" customFormat="1" ht="15">
      <c r="A30" s="134" t="s">
        <v>24</v>
      </c>
      <c r="B30" s="105">
        <v>83.553</v>
      </c>
      <c r="C30" s="47">
        <v>74.6</v>
      </c>
      <c r="D30" s="57">
        <f t="shared" si="1"/>
        <v>89.28464567400333</v>
      </c>
      <c r="E30" s="57">
        <v>83.8</v>
      </c>
      <c r="F30" s="85">
        <f t="shared" si="0"/>
        <v>-9.200000000000003</v>
      </c>
      <c r="G30" s="33">
        <v>260.6</v>
      </c>
      <c r="H30" s="115">
        <v>423.8</v>
      </c>
      <c r="I30" s="70">
        <f t="shared" si="2"/>
        <v>-163.2</v>
      </c>
      <c r="J30" s="66">
        <f t="shared" si="3"/>
        <v>34.93297587131368</v>
      </c>
      <c r="K30" s="66">
        <f t="shared" si="5"/>
        <v>50.572792362768496</v>
      </c>
      <c r="L30" s="70">
        <f t="shared" si="4"/>
        <v>-15.639816491454816</v>
      </c>
      <c r="M30" s="242"/>
      <c r="N30" s="239"/>
      <c r="O30" s="239"/>
    </row>
    <row r="31" spans="1:15" s="3" customFormat="1" ht="15">
      <c r="A31" s="134" t="s">
        <v>25</v>
      </c>
      <c r="B31" s="105">
        <v>10.805</v>
      </c>
      <c r="C31" s="47">
        <v>9.8</v>
      </c>
      <c r="D31" s="57">
        <f t="shared" si="1"/>
        <v>90.69875057843592</v>
      </c>
      <c r="E31" s="57">
        <v>8.1</v>
      </c>
      <c r="F31" s="85">
        <f t="shared" si="0"/>
        <v>1.700000000000001</v>
      </c>
      <c r="G31" s="33">
        <v>23.6</v>
      </c>
      <c r="H31" s="115">
        <v>31.9</v>
      </c>
      <c r="I31" s="70">
        <f t="shared" si="2"/>
        <v>-8.299999999999997</v>
      </c>
      <c r="J31" s="66">
        <f t="shared" si="3"/>
        <v>24.081632653061224</v>
      </c>
      <c r="K31" s="66">
        <f t="shared" si="5"/>
        <v>39.382716049382715</v>
      </c>
      <c r="L31" s="70">
        <f t="shared" si="4"/>
        <v>-15.301083396321491</v>
      </c>
      <c r="M31" s="242"/>
      <c r="N31" s="239"/>
      <c r="O31" s="239"/>
    </row>
    <row r="32" spans="1:15" s="3" customFormat="1" ht="15" hidden="1">
      <c r="A32" s="134" t="s">
        <v>26</v>
      </c>
      <c r="B32" s="105"/>
      <c r="C32" s="47"/>
      <c r="D32" s="57" t="e">
        <f t="shared" si="1"/>
        <v>#DIV/0!</v>
      </c>
      <c r="E32" s="57"/>
      <c r="F32" s="85">
        <f t="shared" si="0"/>
        <v>0</v>
      </c>
      <c r="G32" s="33"/>
      <c r="H32" s="115"/>
      <c r="I32" s="70">
        <f t="shared" si="2"/>
        <v>0</v>
      </c>
      <c r="J32" s="66">
        <f t="shared" si="3"/>
      </c>
      <c r="K32" s="66">
        <f t="shared" si="5"/>
      </c>
      <c r="L32" s="70" t="e">
        <f t="shared" si="4"/>
        <v>#VALUE!</v>
      </c>
      <c r="M32" s="242"/>
      <c r="N32" s="239"/>
      <c r="O32" s="239"/>
    </row>
    <row r="33" spans="1:15" s="3" customFormat="1" ht="15">
      <c r="A33" s="134" t="s">
        <v>27</v>
      </c>
      <c r="B33" s="105">
        <v>12.73</v>
      </c>
      <c r="C33" s="47">
        <v>12.73</v>
      </c>
      <c r="D33" s="57">
        <f t="shared" si="1"/>
        <v>100</v>
      </c>
      <c r="E33" s="57">
        <v>8.9</v>
      </c>
      <c r="F33" s="85">
        <f t="shared" si="0"/>
        <v>3.83</v>
      </c>
      <c r="G33" s="33">
        <v>40.6</v>
      </c>
      <c r="H33" s="115">
        <v>37.2</v>
      </c>
      <c r="I33" s="70">
        <f t="shared" si="2"/>
        <v>3.3999999999999986</v>
      </c>
      <c r="J33" s="66">
        <f t="shared" si="3"/>
        <v>31.89316575019639</v>
      </c>
      <c r="K33" s="66">
        <f t="shared" si="5"/>
        <v>41.79775280898877</v>
      </c>
      <c r="L33" s="70">
        <f t="shared" si="4"/>
        <v>-9.90458705879238</v>
      </c>
      <c r="M33" s="242"/>
      <c r="N33" s="239"/>
      <c r="O33" s="239"/>
    </row>
    <row r="34" spans="1:15" s="3" customFormat="1" ht="15">
      <c r="A34" s="134" t="s">
        <v>28</v>
      </c>
      <c r="B34" s="105">
        <v>21.668</v>
      </c>
      <c r="C34" s="47">
        <v>20.7</v>
      </c>
      <c r="D34" s="57">
        <f t="shared" si="1"/>
        <v>95.5325826103009</v>
      </c>
      <c r="E34" s="57">
        <v>19.4</v>
      </c>
      <c r="F34" s="85">
        <f t="shared" si="0"/>
        <v>1.3000000000000007</v>
      </c>
      <c r="G34" s="33">
        <v>71</v>
      </c>
      <c r="H34" s="115">
        <v>61.2</v>
      </c>
      <c r="I34" s="70">
        <f t="shared" si="2"/>
        <v>9.799999999999997</v>
      </c>
      <c r="J34" s="66">
        <f t="shared" si="3"/>
        <v>34.29951690821256</v>
      </c>
      <c r="K34" s="66">
        <f t="shared" si="5"/>
        <v>31.54639175257732</v>
      </c>
      <c r="L34" s="70">
        <f t="shared" si="4"/>
        <v>2.7531251556352387</v>
      </c>
      <c r="M34" s="242"/>
      <c r="N34" s="239"/>
      <c r="O34" s="239"/>
    </row>
    <row r="35" spans="1:15" s="19" customFormat="1" ht="15.75">
      <c r="A35" s="92" t="s">
        <v>94</v>
      </c>
      <c r="B35" s="93">
        <v>5481.1</v>
      </c>
      <c r="C35" s="41">
        <f>SUM(C36:C42)</f>
        <v>5462.200000000001</v>
      </c>
      <c r="D35" s="42">
        <f aca="true" t="shared" si="6" ref="D35:D99">C35/B35*100</f>
        <v>99.65517870500447</v>
      </c>
      <c r="E35" s="41">
        <f>SUM(E36:E42)</f>
        <v>5198.031199999999</v>
      </c>
      <c r="F35" s="43">
        <f t="shared" si="0"/>
        <v>264.1688000000013</v>
      </c>
      <c r="G35" s="29">
        <f>SUM(G36:G42)</f>
        <v>23069.5</v>
      </c>
      <c r="H35" s="29">
        <f>SUM(H36:H42)</f>
        <v>19531.6894</v>
      </c>
      <c r="I35" s="44">
        <f>G35-H35</f>
        <v>3537.8106000000007</v>
      </c>
      <c r="J35" s="45">
        <f aca="true" t="shared" si="7" ref="J35:J99">G35/C35*10</f>
        <v>42.23481381128482</v>
      </c>
      <c r="K35" s="45">
        <f t="shared" si="5"/>
        <v>37.57516769041325</v>
      </c>
      <c r="L35" s="44">
        <f>J35-K35</f>
        <v>4.659646120871571</v>
      </c>
      <c r="M35" s="20"/>
      <c r="N35" s="239"/>
      <c r="O35" s="239"/>
    </row>
    <row r="36" spans="1:15" s="25" customFormat="1" ht="15">
      <c r="A36" s="134" t="s">
        <v>63</v>
      </c>
      <c r="B36" s="105">
        <v>85.314</v>
      </c>
      <c r="C36" s="47">
        <v>85.3</v>
      </c>
      <c r="D36" s="46">
        <f t="shared" si="6"/>
        <v>99.98359003211665</v>
      </c>
      <c r="E36" s="46">
        <v>83.427</v>
      </c>
      <c r="F36" s="48">
        <f t="shared" si="0"/>
        <v>1.8729999999999905</v>
      </c>
      <c r="G36" s="30">
        <v>455.6</v>
      </c>
      <c r="H36" s="108">
        <v>435.7</v>
      </c>
      <c r="I36" s="50">
        <f t="shared" si="2"/>
        <v>19.900000000000034</v>
      </c>
      <c r="J36" s="47">
        <f t="shared" si="7"/>
        <v>53.41148886283705</v>
      </c>
      <c r="K36" s="66">
        <f t="shared" si="5"/>
        <v>52.22529876418904</v>
      </c>
      <c r="L36" s="50">
        <f aca="true" t="shared" si="8" ref="L36:L99">J36-K36</f>
        <v>1.1861900986480052</v>
      </c>
      <c r="M36" s="243"/>
      <c r="N36" s="239"/>
      <c r="O36" s="239"/>
    </row>
    <row r="37" spans="1:17" s="3" customFormat="1" ht="15">
      <c r="A37" s="134" t="s">
        <v>67</v>
      </c>
      <c r="B37" s="105">
        <v>148.272</v>
      </c>
      <c r="C37" s="47">
        <v>144.6</v>
      </c>
      <c r="D37" s="46">
        <f t="shared" si="6"/>
        <v>97.52347037876335</v>
      </c>
      <c r="E37" s="46">
        <v>123.3</v>
      </c>
      <c r="F37" s="48">
        <f t="shared" si="0"/>
        <v>21.299999999999997</v>
      </c>
      <c r="G37" s="30">
        <v>414.5</v>
      </c>
      <c r="H37" s="108">
        <v>294.4</v>
      </c>
      <c r="I37" s="50">
        <f t="shared" si="2"/>
        <v>120.10000000000002</v>
      </c>
      <c r="J37" s="47">
        <f t="shared" si="7"/>
        <v>28.665283540802214</v>
      </c>
      <c r="K37" s="66">
        <f t="shared" si="5"/>
        <v>23.876723438767232</v>
      </c>
      <c r="L37" s="50">
        <f t="shared" si="8"/>
        <v>4.788560102034982</v>
      </c>
      <c r="M37" s="242"/>
      <c r="N37" s="239"/>
      <c r="O37" s="239"/>
      <c r="Q37" s="123"/>
    </row>
    <row r="38" spans="1:15" s="6" customFormat="1" ht="15">
      <c r="A38" s="158" t="s">
        <v>102</v>
      </c>
      <c r="B38" s="160">
        <v>273.9</v>
      </c>
      <c r="C38" s="159">
        <v>273.9</v>
      </c>
      <c r="D38" s="147">
        <f>C38/B38*100</f>
        <v>100</v>
      </c>
      <c r="E38" s="147">
        <v>270.3</v>
      </c>
      <c r="F38" s="161">
        <f>C38-E38</f>
        <v>3.599999999999966</v>
      </c>
      <c r="G38" s="163">
        <v>853.9</v>
      </c>
      <c r="H38" s="147">
        <v>844.2</v>
      </c>
      <c r="I38" s="164">
        <f>G38-H38</f>
        <v>9.699999999999932</v>
      </c>
      <c r="J38" s="159">
        <f>G38/C38*10</f>
        <v>31.175611537057325</v>
      </c>
      <c r="K38" s="66">
        <f>IF(E38&gt;0,H38/E38*10,"")</f>
        <v>31.231964483906772</v>
      </c>
      <c r="L38" s="148">
        <f>J38-K38</f>
        <v>-0.05635294684944725</v>
      </c>
      <c r="M38" s="239"/>
      <c r="N38" s="239"/>
      <c r="O38" s="239"/>
    </row>
    <row r="39" spans="1:15" s="3" customFormat="1" ht="15">
      <c r="A39" s="134" t="s">
        <v>30</v>
      </c>
      <c r="B39" s="105">
        <v>1452.74</v>
      </c>
      <c r="C39" s="47">
        <v>1450.9</v>
      </c>
      <c r="D39" s="46">
        <f t="shared" si="6"/>
        <v>99.87334278673404</v>
      </c>
      <c r="E39" s="46">
        <v>1469.9</v>
      </c>
      <c r="F39" s="48">
        <f t="shared" si="0"/>
        <v>-19</v>
      </c>
      <c r="G39" s="30">
        <v>8957</v>
      </c>
      <c r="H39" s="113">
        <v>8676.4</v>
      </c>
      <c r="I39" s="50">
        <f t="shared" si="2"/>
        <v>280.60000000000036</v>
      </c>
      <c r="J39" s="47">
        <f t="shared" si="7"/>
        <v>61.734096078296226</v>
      </c>
      <c r="K39" s="66">
        <f t="shared" si="5"/>
        <v>59.02714470372133</v>
      </c>
      <c r="L39" s="50">
        <f t="shared" si="8"/>
        <v>2.706951374574892</v>
      </c>
      <c r="M39" s="242"/>
      <c r="N39" s="239"/>
      <c r="O39" s="239"/>
    </row>
    <row r="40" spans="1:15" s="3" customFormat="1" ht="15">
      <c r="A40" s="134" t="s">
        <v>31</v>
      </c>
      <c r="B40" s="105">
        <v>1.29</v>
      </c>
      <c r="C40" s="47">
        <v>1.2</v>
      </c>
      <c r="D40" s="46">
        <f t="shared" si="6"/>
        <v>93.02325581395348</v>
      </c>
      <c r="E40" s="126">
        <v>0.965</v>
      </c>
      <c r="F40" s="48">
        <f t="shared" si="0"/>
        <v>0.235</v>
      </c>
      <c r="G40" s="30">
        <v>3.8</v>
      </c>
      <c r="H40" s="113">
        <v>1.6984000000000001</v>
      </c>
      <c r="I40" s="50">
        <f>G40-H40</f>
        <v>2.1015999999999995</v>
      </c>
      <c r="J40" s="47">
        <f t="shared" si="7"/>
        <v>31.666666666666664</v>
      </c>
      <c r="K40" s="66">
        <f t="shared" si="5"/>
        <v>17.6</v>
      </c>
      <c r="L40" s="50">
        <f t="shared" si="8"/>
        <v>14.066666666666663</v>
      </c>
      <c r="M40" s="242"/>
      <c r="N40" s="239"/>
      <c r="O40" s="239"/>
    </row>
    <row r="41" spans="1:15" s="3" customFormat="1" ht="15">
      <c r="A41" s="134" t="s">
        <v>32</v>
      </c>
      <c r="B41" s="105">
        <v>1204.345</v>
      </c>
      <c r="C41" s="47">
        <v>1199.9</v>
      </c>
      <c r="D41" s="46">
        <f t="shared" si="6"/>
        <v>99.63091971154445</v>
      </c>
      <c r="E41" s="46">
        <v>976.4</v>
      </c>
      <c r="F41" s="85">
        <f t="shared" si="0"/>
        <v>223.5000000000001</v>
      </c>
      <c r="G41" s="33">
        <v>3353.4</v>
      </c>
      <c r="H41" s="115">
        <v>1959</v>
      </c>
      <c r="I41" s="70">
        <f t="shared" si="2"/>
        <v>1394.4</v>
      </c>
      <c r="J41" s="66">
        <f t="shared" si="7"/>
        <v>27.94732894407867</v>
      </c>
      <c r="K41" s="66">
        <f t="shared" si="5"/>
        <v>20.063498566161407</v>
      </c>
      <c r="L41" s="70">
        <f t="shared" si="8"/>
        <v>7.883830377917263</v>
      </c>
      <c r="M41" s="242"/>
      <c r="N41" s="239"/>
      <c r="O41" s="239"/>
    </row>
    <row r="42" spans="1:15" s="3" customFormat="1" ht="15">
      <c r="A42" s="134" t="s">
        <v>33</v>
      </c>
      <c r="B42" s="105">
        <v>2314.927</v>
      </c>
      <c r="C42" s="47">
        <v>2306.4</v>
      </c>
      <c r="D42" s="46">
        <f t="shared" si="6"/>
        <v>99.63165145164405</v>
      </c>
      <c r="E42" s="46">
        <v>2273.7392</v>
      </c>
      <c r="F42" s="48">
        <f t="shared" si="0"/>
        <v>32.66080000000011</v>
      </c>
      <c r="G42" s="30">
        <v>9031.3</v>
      </c>
      <c r="H42" s="113">
        <v>7320.291</v>
      </c>
      <c r="I42" s="50">
        <f t="shared" si="2"/>
        <v>1711.008999999999</v>
      </c>
      <c r="J42" s="47">
        <f t="shared" si="7"/>
        <v>39.1575615678113</v>
      </c>
      <c r="K42" s="66">
        <f t="shared" si="5"/>
        <v>32.19494566483262</v>
      </c>
      <c r="L42" s="50">
        <f t="shared" si="8"/>
        <v>6.962615902978676</v>
      </c>
      <c r="M42" s="242"/>
      <c r="N42" s="239"/>
      <c r="O42" s="239"/>
    </row>
    <row r="43" spans="1:15" s="19" customFormat="1" ht="15.75">
      <c r="A43" s="92" t="s">
        <v>99</v>
      </c>
      <c r="B43" s="93">
        <v>2044.736</v>
      </c>
      <c r="C43" s="67">
        <f>SUM(C44:C50)</f>
        <v>2032.829</v>
      </c>
      <c r="D43" s="52">
        <f t="shared" si="6"/>
        <v>99.41767543585088</v>
      </c>
      <c r="E43" s="42">
        <v>2011.76</v>
      </c>
      <c r="F43" s="43">
        <f t="shared" si="0"/>
        <v>21.06899999999996</v>
      </c>
      <c r="G43" s="31">
        <f>SUM(G44:G50)</f>
        <v>8482.001</v>
      </c>
      <c r="H43" s="42">
        <v>7728.610000000001</v>
      </c>
      <c r="I43" s="44">
        <f>G43-H43</f>
        <v>753.3909999999996</v>
      </c>
      <c r="J43" s="45">
        <f t="shared" si="7"/>
        <v>41.725108211266175</v>
      </c>
      <c r="K43" s="45">
        <f t="shared" si="5"/>
        <v>38.417157116157</v>
      </c>
      <c r="L43" s="71">
        <f t="shared" si="8"/>
        <v>3.307951095109175</v>
      </c>
      <c r="M43" s="20"/>
      <c r="N43" s="239"/>
      <c r="O43" s="239"/>
    </row>
    <row r="44" spans="1:15" s="3" customFormat="1" ht="15">
      <c r="A44" s="134" t="s">
        <v>64</v>
      </c>
      <c r="B44" s="105">
        <v>70.286</v>
      </c>
      <c r="C44" s="47">
        <v>70.1</v>
      </c>
      <c r="D44" s="46">
        <f t="shared" si="6"/>
        <v>99.73536692940272</v>
      </c>
      <c r="E44" s="46">
        <v>64.5</v>
      </c>
      <c r="F44" s="48">
        <f t="shared" si="0"/>
        <v>5.599999999999994</v>
      </c>
      <c r="G44" s="30">
        <v>183.4</v>
      </c>
      <c r="H44" s="113">
        <v>141.7</v>
      </c>
      <c r="I44" s="50">
        <f t="shared" si="2"/>
        <v>41.70000000000002</v>
      </c>
      <c r="J44" s="47">
        <f t="shared" si="7"/>
        <v>26.162624821683313</v>
      </c>
      <c r="K44" s="66">
        <f t="shared" si="5"/>
        <v>21.968992248062015</v>
      </c>
      <c r="L44" s="70">
        <f t="shared" si="8"/>
        <v>4.193632573621297</v>
      </c>
      <c r="M44" s="242"/>
      <c r="N44" s="239"/>
      <c r="O44" s="239"/>
    </row>
    <row r="45" spans="1:15" s="3" customFormat="1" ht="15">
      <c r="A45" s="134" t="s">
        <v>65</v>
      </c>
      <c r="B45" s="105">
        <v>17.992</v>
      </c>
      <c r="C45" s="47">
        <v>13.5</v>
      </c>
      <c r="D45" s="46">
        <f t="shared" si="6"/>
        <v>75.03334815473544</v>
      </c>
      <c r="E45" s="46">
        <v>13.88</v>
      </c>
      <c r="F45" s="48">
        <f t="shared" si="0"/>
        <v>-0.3800000000000008</v>
      </c>
      <c r="G45" s="30">
        <v>40.5</v>
      </c>
      <c r="H45" s="113">
        <v>31</v>
      </c>
      <c r="I45" s="50">
        <f t="shared" si="2"/>
        <v>9.5</v>
      </c>
      <c r="J45" s="47">
        <f t="shared" si="7"/>
        <v>30</v>
      </c>
      <c r="K45" s="66">
        <f t="shared" si="5"/>
        <v>22.3342939481268</v>
      </c>
      <c r="L45" s="70">
        <f t="shared" si="8"/>
        <v>7.665706051873201</v>
      </c>
      <c r="M45" s="242"/>
      <c r="N45" s="239"/>
      <c r="O45" s="239"/>
    </row>
    <row r="46" spans="1:15" s="3" customFormat="1" ht="15">
      <c r="A46" s="134" t="s">
        <v>66</v>
      </c>
      <c r="B46" s="105">
        <v>47.631</v>
      </c>
      <c r="C46" s="47">
        <v>47.5</v>
      </c>
      <c r="D46" s="46">
        <f t="shared" si="6"/>
        <v>99.72496903277278</v>
      </c>
      <c r="E46" s="46">
        <v>46.666</v>
      </c>
      <c r="F46" s="48">
        <f t="shared" si="0"/>
        <v>0.8340000000000032</v>
      </c>
      <c r="G46" s="30">
        <v>167</v>
      </c>
      <c r="H46" s="113">
        <v>150</v>
      </c>
      <c r="I46" s="50">
        <f>G46-H46</f>
        <v>17</v>
      </c>
      <c r="J46" s="47">
        <f t="shared" si="7"/>
        <v>35.1578947368421</v>
      </c>
      <c r="K46" s="66">
        <f t="shared" si="5"/>
        <v>32.143316333090475</v>
      </c>
      <c r="L46" s="70">
        <f t="shared" si="8"/>
        <v>3.014578403751628</v>
      </c>
      <c r="M46" s="242"/>
      <c r="N46" s="239"/>
      <c r="O46" s="239"/>
    </row>
    <row r="47" spans="1:15" s="3" customFormat="1" ht="15">
      <c r="A47" s="134" t="s">
        <v>29</v>
      </c>
      <c r="B47" s="105">
        <v>19.916</v>
      </c>
      <c r="C47" s="47">
        <v>19.916</v>
      </c>
      <c r="D47" s="46">
        <f t="shared" si="6"/>
        <v>100</v>
      </c>
      <c r="E47" s="46">
        <v>18.74</v>
      </c>
      <c r="F47" s="48">
        <f t="shared" si="0"/>
        <v>1.176000000000002</v>
      </c>
      <c r="G47" s="30">
        <v>77.672</v>
      </c>
      <c r="H47" s="113">
        <v>89</v>
      </c>
      <c r="I47" s="50">
        <f>G47-H47</f>
        <v>-11.328000000000003</v>
      </c>
      <c r="J47" s="47">
        <f>G47/C47*10</f>
        <v>38.999799156457115</v>
      </c>
      <c r="K47" s="66">
        <f t="shared" si="5"/>
        <v>47.49199573105657</v>
      </c>
      <c r="L47" s="70">
        <f t="shared" si="8"/>
        <v>-8.492196574599454</v>
      </c>
      <c r="M47" s="242"/>
      <c r="N47" s="239"/>
      <c r="O47" s="239"/>
    </row>
    <row r="48" spans="1:15" s="3" customFormat="1" ht="15">
      <c r="A48" s="134" t="s">
        <v>68</v>
      </c>
      <c r="B48" s="105">
        <v>32.2</v>
      </c>
      <c r="C48" s="47">
        <v>32.2</v>
      </c>
      <c r="D48" s="46">
        <f t="shared" si="6"/>
        <v>100</v>
      </c>
      <c r="E48" s="46">
        <v>28.074</v>
      </c>
      <c r="F48" s="48">
        <f t="shared" si="0"/>
        <v>4.126000000000001</v>
      </c>
      <c r="G48" s="30">
        <v>98.8</v>
      </c>
      <c r="H48" s="113">
        <v>80.8</v>
      </c>
      <c r="I48" s="50">
        <f>G48-H48</f>
        <v>18</v>
      </c>
      <c r="J48" s="47">
        <f t="shared" si="7"/>
        <v>30.683229813664596</v>
      </c>
      <c r="K48" s="66">
        <f t="shared" si="5"/>
        <v>28.781078578043736</v>
      </c>
      <c r="L48" s="70">
        <f t="shared" si="8"/>
        <v>1.9021512356208596</v>
      </c>
      <c r="M48" s="242"/>
      <c r="N48" s="239"/>
      <c r="O48" s="239"/>
    </row>
    <row r="49" spans="1:15" s="3" customFormat="1" ht="15">
      <c r="A49" s="134" t="s">
        <v>69</v>
      </c>
      <c r="B49" s="105">
        <v>74.761</v>
      </c>
      <c r="C49" s="47">
        <v>67.613</v>
      </c>
      <c r="D49" s="46">
        <f t="shared" si="6"/>
        <v>90.43886518371879</v>
      </c>
      <c r="E49" s="46">
        <v>63.8</v>
      </c>
      <c r="F49" s="48">
        <f t="shared" si="0"/>
        <v>3.8130000000000024</v>
      </c>
      <c r="G49" s="30">
        <v>201.629</v>
      </c>
      <c r="H49" s="113">
        <v>156.31</v>
      </c>
      <c r="I49" s="50">
        <f>G49-H49</f>
        <v>45.31899999999999</v>
      </c>
      <c r="J49" s="47">
        <f t="shared" si="7"/>
        <v>29.82104033248044</v>
      </c>
      <c r="K49" s="66">
        <f t="shared" si="5"/>
        <v>24.5</v>
      </c>
      <c r="L49" s="70">
        <f t="shared" si="8"/>
        <v>5.32104033248044</v>
      </c>
      <c r="M49" s="242"/>
      <c r="N49" s="239"/>
      <c r="O49" s="239"/>
    </row>
    <row r="50" spans="1:15" s="3" customFormat="1" ht="15">
      <c r="A50" s="134" t="s">
        <v>96</v>
      </c>
      <c r="B50" s="105">
        <v>1781.98</v>
      </c>
      <c r="C50" s="47">
        <v>1782</v>
      </c>
      <c r="D50" s="46">
        <f t="shared" si="6"/>
        <v>100.00112234705216</v>
      </c>
      <c r="E50" s="46">
        <v>1776.1</v>
      </c>
      <c r="F50" s="48">
        <f t="shared" si="0"/>
        <v>5.900000000000091</v>
      </c>
      <c r="G50" s="30">
        <v>7713</v>
      </c>
      <c r="H50" s="113">
        <v>7079.8</v>
      </c>
      <c r="I50" s="50">
        <f>G50-H50</f>
        <v>633.1999999999998</v>
      </c>
      <c r="J50" s="47">
        <f t="shared" si="7"/>
        <v>43.28282828282828</v>
      </c>
      <c r="K50" s="66">
        <f t="shared" si="5"/>
        <v>39.86149428523169</v>
      </c>
      <c r="L50" s="70">
        <f t="shared" si="8"/>
        <v>3.4213339975965837</v>
      </c>
      <c r="M50" s="242"/>
      <c r="N50" s="239"/>
      <c r="O50" s="239"/>
    </row>
    <row r="51" spans="1:15" s="19" customFormat="1" ht="15.75">
      <c r="A51" s="135" t="s">
        <v>34</v>
      </c>
      <c r="B51" s="93">
        <v>6786.308</v>
      </c>
      <c r="C51" s="45">
        <f>SUM(C52:C66)-C63</f>
        <v>6618.250999999999</v>
      </c>
      <c r="D51" s="42">
        <f t="shared" si="6"/>
        <v>97.52358719940209</v>
      </c>
      <c r="E51" s="42">
        <v>5736.400000000001</v>
      </c>
      <c r="F51" s="43">
        <f t="shared" si="0"/>
        <v>881.8509999999987</v>
      </c>
      <c r="G51" s="32">
        <f>SUM(G52:G66)-G63</f>
        <v>14218.270999999999</v>
      </c>
      <c r="H51" s="112">
        <v>9975.800000000001</v>
      </c>
      <c r="I51" s="54">
        <f>SUM(I52:I66)-I63</f>
        <v>4242.4710000000005</v>
      </c>
      <c r="J51" s="41">
        <f t="shared" si="7"/>
        <v>21.48342666363062</v>
      </c>
      <c r="K51" s="45">
        <f t="shared" si="5"/>
        <v>17.39034934802315</v>
      </c>
      <c r="L51" s="55">
        <f t="shared" si="8"/>
        <v>4.09307731560747</v>
      </c>
      <c r="M51" s="20"/>
      <c r="N51" s="239"/>
      <c r="O51" s="239"/>
    </row>
    <row r="52" spans="1:15" s="25" customFormat="1" ht="15">
      <c r="A52" s="136" t="s">
        <v>70</v>
      </c>
      <c r="B52" s="105">
        <v>817.861</v>
      </c>
      <c r="C52" s="66">
        <v>807.2</v>
      </c>
      <c r="D52" s="46">
        <f t="shared" si="6"/>
        <v>98.69647776333632</v>
      </c>
      <c r="E52" s="46">
        <v>729.8</v>
      </c>
      <c r="F52" s="85">
        <f t="shared" si="0"/>
        <v>77.40000000000009</v>
      </c>
      <c r="G52" s="33">
        <v>1576</v>
      </c>
      <c r="H52" s="115">
        <v>1371</v>
      </c>
      <c r="I52" s="117">
        <f t="shared" si="2"/>
        <v>205</v>
      </c>
      <c r="J52" s="66">
        <f t="shared" si="7"/>
        <v>19.52428146679881</v>
      </c>
      <c r="K52" s="66">
        <f t="shared" si="5"/>
        <v>18.785968758563993</v>
      </c>
      <c r="L52" s="117">
        <f t="shared" si="8"/>
        <v>0.7383127082348189</v>
      </c>
      <c r="M52" s="243"/>
      <c r="N52" s="239"/>
      <c r="O52" s="239"/>
    </row>
    <row r="53" spans="1:15" s="3" customFormat="1" ht="15">
      <c r="A53" s="136" t="s">
        <v>71</v>
      </c>
      <c r="B53" s="105">
        <v>57.611</v>
      </c>
      <c r="C53" s="66">
        <v>54</v>
      </c>
      <c r="D53" s="46">
        <f t="shared" si="6"/>
        <v>93.73209977261287</v>
      </c>
      <c r="E53" s="46">
        <v>48.2</v>
      </c>
      <c r="F53" s="85">
        <f t="shared" si="0"/>
        <v>5.799999999999997</v>
      </c>
      <c r="G53" s="33">
        <v>101.92</v>
      </c>
      <c r="H53" s="115">
        <v>91.9</v>
      </c>
      <c r="I53" s="117">
        <f t="shared" si="2"/>
        <v>10.019999999999996</v>
      </c>
      <c r="J53" s="66">
        <f t="shared" si="7"/>
        <v>18.874074074074073</v>
      </c>
      <c r="K53" s="66">
        <f t="shared" si="5"/>
        <v>19.066390041493776</v>
      </c>
      <c r="L53" s="117">
        <f t="shared" si="8"/>
        <v>-0.19231596741970236</v>
      </c>
      <c r="M53" s="242"/>
      <c r="N53" s="239"/>
      <c r="O53" s="239"/>
    </row>
    <row r="54" spans="1:15" s="3" customFormat="1" ht="15">
      <c r="A54" s="136" t="s">
        <v>72</v>
      </c>
      <c r="B54" s="105">
        <v>216.504</v>
      </c>
      <c r="C54" s="66">
        <v>216.5</v>
      </c>
      <c r="D54" s="46">
        <f t="shared" si="6"/>
        <v>99.99815245907698</v>
      </c>
      <c r="E54" s="46">
        <v>204.6</v>
      </c>
      <c r="F54" s="85">
        <f t="shared" si="0"/>
        <v>11.900000000000006</v>
      </c>
      <c r="G54" s="33">
        <v>632.5</v>
      </c>
      <c r="H54" s="115">
        <v>492.3</v>
      </c>
      <c r="I54" s="117">
        <f t="shared" si="2"/>
        <v>140.2</v>
      </c>
      <c r="J54" s="66">
        <f t="shared" si="7"/>
        <v>29.214780600461893</v>
      </c>
      <c r="K54" s="66">
        <f t="shared" si="5"/>
        <v>24.06158357771261</v>
      </c>
      <c r="L54" s="117">
        <f t="shared" si="8"/>
        <v>5.153197022749282</v>
      </c>
      <c r="M54" s="242"/>
      <c r="N54" s="239"/>
      <c r="O54" s="239"/>
    </row>
    <row r="55" spans="1:15" s="3" customFormat="1" ht="15">
      <c r="A55" s="136" t="s">
        <v>73</v>
      </c>
      <c r="B55" s="105">
        <v>785.868</v>
      </c>
      <c r="C55" s="66">
        <v>785.2</v>
      </c>
      <c r="D55" s="46">
        <f t="shared" si="6"/>
        <v>99.91499844757644</v>
      </c>
      <c r="E55" s="46">
        <v>797.4</v>
      </c>
      <c r="F55" s="85">
        <f t="shared" si="0"/>
        <v>-12.199999999999932</v>
      </c>
      <c r="G55" s="33">
        <v>2142.6</v>
      </c>
      <c r="H55" s="115">
        <v>1715.8999999999999</v>
      </c>
      <c r="I55" s="117">
        <f t="shared" si="2"/>
        <v>426.70000000000005</v>
      </c>
      <c r="J55" s="66">
        <f t="shared" si="7"/>
        <v>27.287315333672947</v>
      </c>
      <c r="K55" s="66">
        <f t="shared" si="5"/>
        <v>21.518685728618006</v>
      </c>
      <c r="L55" s="117">
        <f t="shared" si="8"/>
        <v>5.76862960505494</v>
      </c>
      <c r="M55" s="242"/>
      <c r="N55" s="239"/>
      <c r="O55" s="239"/>
    </row>
    <row r="56" spans="1:15" s="3" customFormat="1" ht="15">
      <c r="A56" s="136" t="s">
        <v>74</v>
      </c>
      <c r="B56" s="105">
        <v>87.334</v>
      </c>
      <c r="C56" s="66">
        <v>73</v>
      </c>
      <c r="D56" s="46">
        <f t="shared" si="6"/>
        <v>83.58714818970847</v>
      </c>
      <c r="E56" s="46">
        <v>72.8</v>
      </c>
      <c r="F56" s="85">
        <f t="shared" si="0"/>
        <v>0.20000000000000284</v>
      </c>
      <c r="G56" s="33">
        <v>138.7</v>
      </c>
      <c r="H56" s="115">
        <v>126.8</v>
      </c>
      <c r="I56" s="117">
        <f t="shared" si="2"/>
        <v>11.899999999999991</v>
      </c>
      <c r="J56" s="66">
        <f t="shared" si="7"/>
        <v>19</v>
      </c>
      <c r="K56" s="66">
        <f t="shared" si="5"/>
        <v>17.417582417582416</v>
      </c>
      <c r="L56" s="117">
        <f t="shared" si="8"/>
        <v>1.582417582417584</v>
      </c>
      <c r="M56" s="242"/>
      <c r="N56" s="239"/>
      <c r="O56" s="239"/>
    </row>
    <row r="57" spans="1:15" s="3" customFormat="1" ht="15">
      <c r="A57" s="136" t="s">
        <v>35</v>
      </c>
      <c r="B57" s="105">
        <v>159.374</v>
      </c>
      <c r="C57" s="66">
        <v>158.1</v>
      </c>
      <c r="D57" s="46">
        <f t="shared" si="6"/>
        <v>99.20062243527804</v>
      </c>
      <c r="E57" s="46">
        <v>140.8</v>
      </c>
      <c r="F57" s="85">
        <f t="shared" si="0"/>
        <v>17.299999999999983</v>
      </c>
      <c r="G57" s="33">
        <v>347.7</v>
      </c>
      <c r="H57" s="115">
        <v>290.4</v>
      </c>
      <c r="I57" s="117">
        <f t="shared" si="2"/>
        <v>57.30000000000001</v>
      </c>
      <c r="J57" s="66">
        <f t="shared" si="7"/>
        <v>21.992409867172675</v>
      </c>
      <c r="K57" s="66">
        <f t="shared" si="5"/>
        <v>20.624999999999996</v>
      </c>
      <c r="L57" s="117">
        <f t="shared" si="8"/>
        <v>1.3674098671726789</v>
      </c>
      <c r="M57" s="242"/>
      <c r="N57" s="239"/>
      <c r="O57" s="239"/>
    </row>
    <row r="58" spans="1:15" s="3" customFormat="1" ht="15">
      <c r="A58" s="136" t="s">
        <v>36</v>
      </c>
      <c r="B58" s="105">
        <v>85.003</v>
      </c>
      <c r="C58" s="66">
        <v>78.4</v>
      </c>
      <c r="D58" s="46">
        <f t="shared" si="6"/>
        <v>92.23203886921638</v>
      </c>
      <c r="E58" s="46">
        <v>74.1</v>
      </c>
      <c r="F58" s="85">
        <f t="shared" si="0"/>
        <v>4.300000000000011</v>
      </c>
      <c r="G58" s="33">
        <v>129.3</v>
      </c>
      <c r="H58" s="115">
        <v>154.1</v>
      </c>
      <c r="I58" s="117">
        <f t="shared" si="2"/>
        <v>-24.799999999999983</v>
      </c>
      <c r="J58" s="66">
        <f t="shared" si="7"/>
        <v>16.492346938775512</v>
      </c>
      <c r="K58" s="66">
        <f t="shared" si="5"/>
        <v>20.79622132253711</v>
      </c>
      <c r="L58" s="117">
        <f t="shared" si="8"/>
        <v>-4.303874383761599</v>
      </c>
      <c r="M58" s="242"/>
      <c r="N58" s="239"/>
      <c r="O58" s="239"/>
    </row>
    <row r="59" spans="1:15" s="3" customFormat="1" ht="15">
      <c r="A59" s="136" t="s">
        <v>75</v>
      </c>
      <c r="B59" s="105">
        <v>307.735</v>
      </c>
      <c r="C59" s="66">
        <v>300.5</v>
      </c>
      <c r="D59" s="46">
        <f t="shared" si="6"/>
        <v>97.64895120801988</v>
      </c>
      <c r="E59" s="46">
        <v>284.8</v>
      </c>
      <c r="F59" s="85">
        <f t="shared" si="0"/>
        <v>15.699999999999989</v>
      </c>
      <c r="G59" s="33">
        <v>652.3</v>
      </c>
      <c r="H59" s="115">
        <v>630.8</v>
      </c>
      <c r="I59" s="117">
        <f t="shared" si="2"/>
        <v>21.5</v>
      </c>
      <c r="J59" s="66">
        <f t="shared" si="7"/>
        <v>21.707154742096506</v>
      </c>
      <c r="K59" s="66">
        <f t="shared" si="5"/>
        <v>22.14887640449438</v>
      </c>
      <c r="L59" s="117">
        <f t="shared" si="8"/>
        <v>-0.4417216623978746</v>
      </c>
      <c r="M59" s="242"/>
      <c r="N59" s="239"/>
      <c r="O59" s="239"/>
    </row>
    <row r="60" spans="1:15" s="3" customFormat="1" ht="15">
      <c r="A60" s="136" t="s">
        <v>37</v>
      </c>
      <c r="B60" s="105">
        <v>1647.719</v>
      </c>
      <c r="C60" s="66">
        <v>1591.3</v>
      </c>
      <c r="D60" s="46">
        <f t="shared" si="6"/>
        <v>96.57593315365058</v>
      </c>
      <c r="E60" s="46">
        <v>1250.7</v>
      </c>
      <c r="F60" s="85">
        <f t="shared" si="0"/>
        <v>340.5999999999999</v>
      </c>
      <c r="G60" s="33">
        <v>2073.8</v>
      </c>
      <c r="H60" s="115">
        <v>1350.1</v>
      </c>
      <c r="I60" s="117">
        <f t="shared" si="2"/>
        <v>723.7000000000003</v>
      </c>
      <c r="J60" s="66">
        <f t="shared" si="7"/>
        <v>13.03211210959593</v>
      </c>
      <c r="K60" s="66">
        <f t="shared" si="5"/>
        <v>10.794754937235147</v>
      </c>
      <c r="L60" s="117">
        <f t="shared" si="8"/>
        <v>2.237357172360783</v>
      </c>
      <c r="M60" s="242"/>
      <c r="N60" s="239"/>
      <c r="O60" s="239"/>
    </row>
    <row r="61" spans="1:15" s="3" customFormat="1" ht="15">
      <c r="A61" s="136" t="s">
        <v>38</v>
      </c>
      <c r="B61" s="105">
        <v>454.721</v>
      </c>
      <c r="C61" s="66">
        <v>447.5</v>
      </c>
      <c r="D61" s="46">
        <f t="shared" si="6"/>
        <v>98.41199328819211</v>
      </c>
      <c r="E61" s="46">
        <v>421.8</v>
      </c>
      <c r="F61" s="85">
        <f t="shared" si="0"/>
        <v>25.69999999999999</v>
      </c>
      <c r="G61" s="33">
        <v>1392.6</v>
      </c>
      <c r="H61" s="115">
        <v>1030.7</v>
      </c>
      <c r="I61" s="117">
        <f t="shared" si="2"/>
        <v>361.89999999999986</v>
      </c>
      <c r="J61" s="66">
        <f t="shared" si="7"/>
        <v>31.119553072625695</v>
      </c>
      <c r="K61" s="66">
        <f t="shared" si="5"/>
        <v>24.4357515410147</v>
      </c>
      <c r="L61" s="117">
        <f t="shared" si="8"/>
        <v>6.683801531610996</v>
      </c>
      <c r="M61" s="242"/>
      <c r="N61" s="239"/>
      <c r="O61" s="239"/>
    </row>
    <row r="62" spans="1:15" s="3" customFormat="1" ht="15">
      <c r="A62" s="136" t="s">
        <v>95</v>
      </c>
      <c r="B62" s="105">
        <v>104.748</v>
      </c>
      <c r="C62" s="66">
        <v>89.7</v>
      </c>
      <c r="D62" s="46">
        <f t="shared" si="6"/>
        <v>85.63409325237713</v>
      </c>
      <c r="E62" s="46">
        <v>86.3</v>
      </c>
      <c r="F62" s="85">
        <f t="shared" si="0"/>
        <v>3.4000000000000057</v>
      </c>
      <c r="G62" s="33">
        <v>101.4</v>
      </c>
      <c r="H62" s="115">
        <v>139.1</v>
      </c>
      <c r="I62" s="117">
        <f t="shared" si="2"/>
        <v>-37.69999999999999</v>
      </c>
      <c r="J62" s="66">
        <f t="shared" si="7"/>
        <v>11.304347826086957</v>
      </c>
      <c r="K62" s="66">
        <f t="shared" si="5"/>
        <v>16.11819235225956</v>
      </c>
      <c r="L62" s="117">
        <f t="shared" si="8"/>
        <v>-4.813844526172602</v>
      </c>
      <c r="M62" s="242"/>
      <c r="N62" s="239"/>
      <c r="O62" s="239"/>
    </row>
    <row r="63" spans="1:15" s="3" customFormat="1" ht="15" hidden="1">
      <c r="A63" s="136"/>
      <c r="B63" s="105"/>
      <c r="C63" s="66"/>
      <c r="D63" s="46" t="e">
        <f t="shared" si="6"/>
        <v>#DIV/0!</v>
      </c>
      <c r="E63" s="46"/>
      <c r="F63" s="85">
        <f t="shared" si="0"/>
        <v>0</v>
      </c>
      <c r="G63" s="33"/>
      <c r="H63" s="115"/>
      <c r="I63" s="117">
        <f t="shared" si="2"/>
        <v>0</v>
      </c>
      <c r="J63" s="66" t="e">
        <f t="shared" si="7"/>
        <v>#DIV/0!</v>
      </c>
      <c r="K63" s="66">
        <f t="shared" si="5"/>
      </c>
      <c r="L63" s="117" t="e">
        <f t="shared" si="8"/>
        <v>#DIV/0!</v>
      </c>
      <c r="M63" s="242"/>
      <c r="N63" s="239"/>
      <c r="O63" s="239"/>
    </row>
    <row r="64" spans="1:15" s="3" customFormat="1" ht="15">
      <c r="A64" s="134" t="s">
        <v>39</v>
      </c>
      <c r="B64" s="105">
        <v>519.841</v>
      </c>
      <c r="C64" s="66">
        <v>519.8</v>
      </c>
      <c r="D64" s="46">
        <f t="shared" si="6"/>
        <v>99.99211297300519</v>
      </c>
      <c r="E64" s="46">
        <v>365</v>
      </c>
      <c r="F64" s="85">
        <f t="shared" si="0"/>
        <v>154.79999999999995</v>
      </c>
      <c r="G64" s="33">
        <v>1216.3</v>
      </c>
      <c r="H64" s="115">
        <v>615</v>
      </c>
      <c r="I64" s="117">
        <f t="shared" si="2"/>
        <v>601.3</v>
      </c>
      <c r="J64" s="66">
        <f t="shared" si="7"/>
        <v>23.39938437860716</v>
      </c>
      <c r="K64" s="66">
        <f t="shared" si="5"/>
        <v>16.84931506849315</v>
      </c>
      <c r="L64" s="117">
        <f t="shared" si="8"/>
        <v>6.550069310114008</v>
      </c>
      <c r="M64" s="242"/>
      <c r="N64" s="239"/>
      <c r="O64" s="239"/>
    </row>
    <row r="65" spans="1:15" s="3" customFormat="1" ht="15">
      <c r="A65" s="134" t="s">
        <v>40</v>
      </c>
      <c r="B65" s="105">
        <v>1169.067</v>
      </c>
      <c r="C65" s="47">
        <v>1139.7</v>
      </c>
      <c r="D65" s="46">
        <f t="shared" si="6"/>
        <v>97.48799683850456</v>
      </c>
      <c r="E65" s="46">
        <v>911.3</v>
      </c>
      <c r="F65" s="85">
        <f t="shared" si="0"/>
        <v>228.4000000000001</v>
      </c>
      <c r="G65" s="30">
        <v>2795.1</v>
      </c>
      <c r="H65" s="113">
        <v>1346.8</v>
      </c>
      <c r="I65" s="58">
        <f t="shared" si="2"/>
        <v>1448.3</v>
      </c>
      <c r="J65" s="47">
        <f t="shared" si="7"/>
        <v>24.5248749670966</v>
      </c>
      <c r="K65" s="66">
        <f t="shared" si="5"/>
        <v>14.77888730385164</v>
      </c>
      <c r="L65" s="117">
        <f t="shared" si="8"/>
        <v>9.74598766324496</v>
      </c>
      <c r="M65" s="242"/>
      <c r="N65" s="239"/>
      <c r="O65" s="239"/>
    </row>
    <row r="66" spans="1:15" s="3" customFormat="1" ht="15">
      <c r="A66" s="136" t="s">
        <v>41</v>
      </c>
      <c r="B66" s="105">
        <v>372.921</v>
      </c>
      <c r="C66" s="66">
        <v>357.351</v>
      </c>
      <c r="D66" s="46">
        <f t="shared" si="6"/>
        <v>95.82485298494856</v>
      </c>
      <c r="E66" s="46">
        <v>348.8</v>
      </c>
      <c r="F66" s="85">
        <f t="shared" si="0"/>
        <v>8.550999999999988</v>
      </c>
      <c r="G66" s="33">
        <v>918.051</v>
      </c>
      <c r="H66" s="113">
        <v>620.9</v>
      </c>
      <c r="I66" s="58">
        <f t="shared" si="2"/>
        <v>297.15100000000007</v>
      </c>
      <c r="J66" s="47">
        <f t="shared" si="7"/>
        <v>25.69045560247488</v>
      </c>
      <c r="K66" s="66">
        <f t="shared" si="5"/>
        <v>17.80103211009174</v>
      </c>
      <c r="L66" s="117">
        <f t="shared" si="8"/>
        <v>7.889423492383141</v>
      </c>
      <c r="M66" s="242"/>
      <c r="N66" s="239"/>
      <c r="O66" s="239"/>
    </row>
    <row r="67" spans="1:15" s="19" customFormat="1" ht="15.75">
      <c r="A67" s="135" t="s">
        <v>76</v>
      </c>
      <c r="B67" s="93">
        <v>2395.852</v>
      </c>
      <c r="C67" s="45">
        <f>SUM(C68:C73)-C71-C72</f>
        <v>2370.1</v>
      </c>
      <c r="D67" s="42">
        <f t="shared" si="6"/>
        <v>98.92514228758705</v>
      </c>
      <c r="E67" s="42">
        <v>2190.5</v>
      </c>
      <c r="F67" s="43">
        <f t="shared" si="0"/>
        <v>179.5999999999999</v>
      </c>
      <c r="G67" s="32">
        <f>SUM(G68:G73)-G71-G72</f>
        <v>4020.5</v>
      </c>
      <c r="H67" s="112">
        <v>3679.3</v>
      </c>
      <c r="I67" s="54">
        <f t="shared" si="2"/>
        <v>341.1999999999998</v>
      </c>
      <c r="J67" s="41">
        <f t="shared" si="7"/>
        <v>16.963419265009914</v>
      </c>
      <c r="K67" s="45">
        <f t="shared" si="5"/>
        <v>16.796621775850262</v>
      </c>
      <c r="L67" s="55">
        <f t="shared" si="8"/>
        <v>0.1667974891596522</v>
      </c>
      <c r="M67" s="20"/>
      <c r="N67" s="239"/>
      <c r="O67" s="239"/>
    </row>
    <row r="68" spans="1:15" s="3" customFormat="1" ht="15">
      <c r="A68" s="136" t="s">
        <v>77</v>
      </c>
      <c r="B68" s="105">
        <v>895.447</v>
      </c>
      <c r="C68" s="66">
        <v>889</v>
      </c>
      <c r="D68" s="46">
        <f t="shared" si="6"/>
        <v>99.28002439005323</v>
      </c>
      <c r="E68" s="46">
        <v>823.3</v>
      </c>
      <c r="F68" s="85">
        <f t="shared" si="0"/>
        <v>65.70000000000005</v>
      </c>
      <c r="G68" s="33">
        <v>1565.9</v>
      </c>
      <c r="H68" s="113">
        <v>1391.3</v>
      </c>
      <c r="I68" s="58">
        <f t="shared" si="2"/>
        <v>174.60000000000014</v>
      </c>
      <c r="J68" s="47">
        <f t="shared" si="7"/>
        <v>17.614173228346456</v>
      </c>
      <c r="K68" s="66">
        <f t="shared" si="5"/>
        <v>16.899064739463135</v>
      </c>
      <c r="L68" s="58">
        <f t="shared" si="8"/>
        <v>0.7151084888833203</v>
      </c>
      <c r="M68" s="242"/>
      <c r="N68" s="239"/>
      <c r="O68" s="239"/>
    </row>
    <row r="69" spans="1:15" s="3" customFormat="1" ht="15">
      <c r="A69" s="136" t="s">
        <v>42</v>
      </c>
      <c r="B69" s="105">
        <v>158.362</v>
      </c>
      <c r="C69" s="66">
        <v>146.2</v>
      </c>
      <c r="D69" s="46">
        <f t="shared" si="6"/>
        <v>92.3201273032672</v>
      </c>
      <c r="E69" s="46">
        <v>130.4</v>
      </c>
      <c r="F69" s="66">
        <f t="shared" si="0"/>
        <v>15.799999999999983</v>
      </c>
      <c r="G69" s="33">
        <v>272</v>
      </c>
      <c r="H69" s="113">
        <v>283.5</v>
      </c>
      <c r="I69" s="58">
        <f t="shared" si="2"/>
        <v>-11.5</v>
      </c>
      <c r="J69" s="47">
        <f t="shared" si="7"/>
        <v>18.6046511627907</v>
      </c>
      <c r="K69" s="66">
        <f t="shared" si="5"/>
        <v>21.740797546012267</v>
      </c>
      <c r="L69" s="58">
        <f t="shared" si="8"/>
        <v>-3.1361463832215684</v>
      </c>
      <c r="M69" s="242"/>
      <c r="N69" s="239"/>
      <c r="O69" s="239"/>
    </row>
    <row r="70" spans="1:15" s="3" customFormat="1" ht="15">
      <c r="A70" s="136" t="s">
        <v>43</v>
      </c>
      <c r="B70" s="105">
        <v>429.961</v>
      </c>
      <c r="C70" s="66">
        <v>422.8</v>
      </c>
      <c r="D70" s="46">
        <f t="shared" si="6"/>
        <v>98.33450010582355</v>
      </c>
      <c r="E70" s="46">
        <v>392.4</v>
      </c>
      <c r="F70" s="66">
        <f aca="true" t="shared" si="9" ref="F70:F101">C70-E70</f>
        <v>30.400000000000034</v>
      </c>
      <c r="G70" s="33">
        <v>814.3</v>
      </c>
      <c r="H70" s="113">
        <v>828.5</v>
      </c>
      <c r="I70" s="58">
        <f t="shared" si="2"/>
        <v>-14.200000000000045</v>
      </c>
      <c r="J70" s="47">
        <f t="shared" si="7"/>
        <v>19.259697256385998</v>
      </c>
      <c r="K70" s="66">
        <f t="shared" si="5"/>
        <v>21.113659531090725</v>
      </c>
      <c r="L70" s="58">
        <f t="shared" si="8"/>
        <v>-1.8539622747047275</v>
      </c>
      <c r="M70" s="242"/>
      <c r="N70" s="239"/>
      <c r="O70" s="239"/>
    </row>
    <row r="71" spans="1:15" s="3" customFormat="1" ht="15" hidden="1">
      <c r="A71" s="136" t="s">
        <v>78</v>
      </c>
      <c r="B71" s="105">
        <v>429.961</v>
      </c>
      <c r="C71" s="66"/>
      <c r="D71" s="46">
        <f t="shared" si="6"/>
        <v>0</v>
      </c>
      <c r="E71" s="46"/>
      <c r="F71" s="48">
        <f t="shared" si="9"/>
        <v>0</v>
      </c>
      <c r="G71" s="33"/>
      <c r="H71" s="113"/>
      <c r="I71" s="58">
        <f aca="true" t="shared" si="10" ref="I71:I101">G71-H71</f>
        <v>0</v>
      </c>
      <c r="J71" s="47" t="e">
        <f t="shared" si="7"/>
        <v>#DIV/0!</v>
      </c>
      <c r="K71" s="66">
        <f t="shared" si="5"/>
      </c>
      <c r="L71" s="58" t="e">
        <f t="shared" si="8"/>
        <v>#DIV/0!</v>
      </c>
      <c r="M71" s="242"/>
      <c r="N71" s="239"/>
      <c r="O71" s="239"/>
    </row>
    <row r="72" spans="1:15" s="3" customFormat="1" ht="15" hidden="1">
      <c r="A72" s="136" t="s">
        <v>79</v>
      </c>
      <c r="B72" s="105"/>
      <c r="C72" s="48"/>
      <c r="D72" s="46" t="e">
        <f t="shared" si="6"/>
        <v>#DIV/0!</v>
      </c>
      <c r="E72" s="46"/>
      <c r="F72" s="48">
        <f t="shared" si="9"/>
        <v>0</v>
      </c>
      <c r="G72" s="33"/>
      <c r="H72" s="113"/>
      <c r="I72" s="58">
        <f t="shared" si="10"/>
        <v>0</v>
      </c>
      <c r="J72" s="47" t="e">
        <f t="shared" si="7"/>
        <v>#DIV/0!</v>
      </c>
      <c r="K72" s="66">
        <f aca="true" t="shared" si="11" ref="K72:K100">IF(E72&gt;0,H72/E72*10,"")</f>
      </c>
      <c r="L72" s="58" t="e">
        <f t="shared" si="8"/>
        <v>#DIV/0!</v>
      </c>
      <c r="M72" s="242"/>
      <c r="N72" s="239"/>
      <c r="O72" s="239"/>
    </row>
    <row r="73" spans="1:15" s="3" customFormat="1" ht="15">
      <c r="A73" s="136" t="s">
        <v>44</v>
      </c>
      <c r="B73" s="105">
        <v>912.083</v>
      </c>
      <c r="C73" s="66">
        <v>912.1</v>
      </c>
      <c r="D73" s="46">
        <f t="shared" si="6"/>
        <v>100.00186386545961</v>
      </c>
      <c r="E73" s="46">
        <v>844.4</v>
      </c>
      <c r="F73" s="66">
        <f t="shared" si="9"/>
        <v>67.70000000000005</v>
      </c>
      <c r="G73" s="33">
        <v>1368.3</v>
      </c>
      <c r="H73" s="113">
        <v>1176</v>
      </c>
      <c r="I73" s="58">
        <f t="shared" si="10"/>
        <v>192.29999999999995</v>
      </c>
      <c r="J73" s="47">
        <f t="shared" si="7"/>
        <v>15.001644556517926</v>
      </c>
      <c r="K73" s="66">
        <f t="shared" si="11"/>
        <v>13.927048792041688</v>
      </c>
      <c r="L73" s="58">
        <f t="shared" si="8"/>
        <v>1.0745957644762374</v>
      </c>
      <c r="M73" s="242"/>
      <c r="N73" s="239"/>
      <c r="O73" s="239"/>
    </row>
    <row r="74" spans="1:15" s="19" customFormat="1" ht="15.75">
      <c r="A74" s="135" t="s">
        <v>45</v>
      </c>
      <c r="B74" s="93">
        <v>6595.188</v>
      </c>
      <c r="C74" s="45">
        <f>SUM(C75:C90)-C81-C82-C90</f>
        <v>6457.793000000001</v>
      </c>
      <c r="D74" s="42">
        <f t="shared" si="6"/>
        <v>97.91673868887439</v>
      </c>
      <c r="E74" s="42">
        <v>6410.263</v>
      </c>
      <c r="F74" s="214">
        <f t="shared" si="9"/>
        <v>47.530000000000655</v>
      </c>
      <c r="G74" s="32">
        <f>SUM(G75:G90)-G81-G82-G90</f>
        <v>10256.965000000002</v>
      </c>
      <c r="H74" s="112">
        <v>9686.41</v>
      </c>
      <c r="I74" s="54">
        <f t="shared" si="10"/>
        <v>570.5550000000021</v>
      </c>
      <c r="J74" s="41">
        <f t="shared" si="7"/>
        <v>15.883081108360086</v>
      </c>
      <c r="K74" s="45">
        <f t="shared" si="11"/>
        <v>15.11078406611398</v>
      </c>
      <c r="L74" s="55">
        <f t="shared" si="8"/>
        <v>0.7722970422461053</v>
      </c>
      <c r="M74" s="20"/>
      <c r="N74" s="239"/>
      <c r="O74" s="239"/>
    </row>
    <row r="75" spans="1:15" s="3" customFormat="1" ht="15">
      <c r="A75" s="136" t="s">
        <v>80</v>
      </c>
      <c r="B75" s="105">
        <v>0.933</v>
      </c>
      <c r="C75" s="66">
        <v>0.933</v>
      </c>
      <c r="D75" s="46">
        <f t="shared" si="6"/>
        <v>100</v>
      </c>
      <c r="E75" s="46">
        <v>1.1</v>
      </c>
      <c r="F75" s="66">
        <f t="shared" si="9"/>
        <v>-0.16700000000000004</v>
      </c>
      <c r="G75" s="33">
        <v>1.1</v>
      </c>
      <c r="H75" s="113">
        <v>1.1</v>
      </c>
      <c r="I75" s="58">
        <f t="shared" si="10"/>
        <v>0</v>
      </c>
      <c r="J75" s="47">
        <f t="shared" si="7"/>
        <v>11.789924973204718</v>
      </c>
      <c r="K75" s="66">
        <f t="shared" si="11"/>
        <v>10</v>
      </c>
      <c r="L75" s="58">
        <f t="shared" si="8"/>
        <v>1.7899249732047178</v>
      </c>
      <c r="M75" s="242"/>
      <c r="N75" s="239"/>
      <c r="O75" s="239"/>
    </row>
    <row r="76" spans="1:15" s="3" customFormat="1" ht="15">
      <c r="A76" s="136" t="s">
        <v>81</v>
      </c>
      <c r="B76" s="105">
        <v>40.523</v>
      </c>
      <c r="C76" s="66">
        <v>9.9</v>
      </c>
      <c r="D76" s="46">
        <f t="shared" si="6"/>
        <v>24.430570293413616</v>
      </c>
      <c r="E76" s="46">
        <v>16.8</v>
      </c>
      <c r="F76" s="48">
        <f t="shared" si="9"/>
        <v>-6.9</v>
      </c>
      <c r="G76" s="33">
        <v>9.5</v>
      </c>
      <c r="H76" s="113">
        <v>17.2</v>
      </c>
      <c r="I76" s="58">
        <f t="shared" si="10"/>
        <v>-7.699999999999999</v>
      </c>
      <c r="J76" s="47">
        <f t="shared" si="7"/>
        <v>9.595959595959595</v>
      </c>
      <c r="K76" s="66">
        <f t="shared" si="11"/>
        <v>10.238095238095237</v>
      </c>
      <c r="L76" s="58">
        <f t="shared" si="8"/>
        <v>-0.6421356421356421</v>
      </c>
      <c r="M76" s="242"/>
      <c r="N76" s="239"/>
      <c r="O76" s="239"/>
    </row>
    <row r="77" spans="1:15" s="3" customFormat="1" ht="15">
      <c r="A77" s="136" t="s">
        <v>82</v>
      </c>
      <c r="B77" s="105">
        <v>5.398</v>
      </c>
      <c r="C77" s="66">
        <v>2.8</v>
      </c>
      <c r="D77" s="46">
        <f t="shared" si="6"/>
        <v>51.87106335679882</v>
      </c>
      <c r="E77" s="46">
        <v>0.933</v>
      </c>
      <c r="F77" s="66">
        <f t="shared" si="9"/>
        <v>1.8669999999999998</v>
      </c>
      <c r="G77" s="33">
        <v>2.965</v>
      </c>
      <c r="H77" s="113">
        <v>0.61</v>
      </c>
      <c r="I77" s="58">
        <f t="shared" si="10"/>
        <v>2.355</v>
      </c>
      <c r="J77" s="47">
        <f t="shared" si="7"/>
        <v>10.589285714285715</v>
      </c>
      <c r="K77" s="66">
        <f t="shared" si="11"/>
        <v>6.538049303322615</v>
      </c>
      <c r="L77" s="58">
        <f t="shared" si="8"/>
        <v>4.0512364109631</v>
      </c>
      <c r="M77" s="242"/>
      <c r="N77" s="239"/>
      <c r="O77" s="239"/>
    </row>
    <row r="78" spans="1:15" s="3" customFormat="1" ht="15">
      <c r="A78" s="136" t="s">
        <v>83</v>
      </c>
      <c r="B78" s="105">
        <v>50.237</v>
      </c>
      <c r="C78" s="66">
        <v>45.1</v>
      </c>
      <c r="D78" s="46">
        <f t="shared" si="6"/>
        <v>89.77446901686008</v>
      </c>
      <c r="E78" s="46">
        <v>50.1</v>
      </c>
      <c r="F78" s="48">
        <f t="shared" si="9"/>
        <v>-5</v>
      </c>
      <c r="G78" s="33">
        <v>71.9</v>
      </c>
      <c r="H78" s="113">
        <v>81</v>
      </c>
      <c r="I78" s="58">
        <f t="shared" si="10"/>
        <v>-9.099999999999994</v>
      </c>
      <c r="J78" s="47">
        <f t="shared" si="7"/>
        <v>15.942350332594234</v>
      </c>
      <c r="K78" s="66">
        <f t="shared" si="11"/>
        <v>16.16766467065868</v>
      </c>
      <c r="L78" s="58">
        <f t="shared" si="8"/>
        <v>-0.22531433806444667</v>
      </c>
      <c r="M78" s="242"/>
      <c r="N78" s="239"/>
      <c r="O78" s="239"/>
    </row>
    <row r="79" spans="1:15" s="3" customFormat="1" ht="15">
      <c r="A79" s="136" t="s">
        <v>46</v>
      </c>
      <c r="B79" s="105">
        <v>2263.468</v>
      </c>
      <c r="C79" s="66">
        <v>2252.3</v>
      </c>
      <c r="D79" s="46">
        <f t="shared" si="6"/>
        <v>99.50659784012853</v>
      </c>
      <c r="E79" s="46">
        <v>2313.2</v>
      </c>
      <c r="F79" s="140">
        <f t="shared" si="9"/>
        <v>-60.899999999999636</v>
      </c>
      <c r="G79" s="33">
        <v>2977.8</v>
      </c>
      <c r="H79" s="113">
        <v>2586.9</v>
      </c>
      <c r="I79" s="58">
        <f t="shared" si="10"/>
        <v>390.9000000000001</v>
      </c>
      <c r="J79" s="47">
        <f t="shared" si="7"/>
        <v>13.221151711583714</v>
      </c>
      <c r="K79" s="66">
        <f t="shared" si="11"/>
        <v>11.183209406882241</v>
      </c>
      <c r="L79" s="58">
        <f t="shared" si="8"/>
        <v>2.037942304701472</v>
      </c>
      <c r="M79" s="242"/>
      <c r="N79" s="239"/>
      <c r="O79" s="239"/>
    </row>
    <row r="80" spans="1:15" s="3" customFormat="1" ht="15">
      <c r="A80" s="136" t="s">
        <v>47</v>
      </c>
      <c r="B80" s="105">
        <v>734.27</v>
      </c>
      <c r="C80" s="66">
        <v>725.2</v>
      </c>
      <c r="D80" s="46">
        <f t="shared" si="6"/>
        <v>98.76475955711115</v>
      </c>
      <c r="E80" s="46">
        <v>694.33</v>
      </c>
      <c r="F80" s="66">
        <f t="shared" si="9"/>
        <v>30.870000000000005</v>
      </c>
      <c r="G80" s="33">
        <v>1745</v>
      </c>
      <c r="H80" s="113">
        <v>1667</v>
      </c>
      <c r="I80" s="58">
        <f t="shared" si="10"/>
        <v>78</v>
      </c>
      <c r="J80" s="47">
        <f t="shared" si="7"/>
        <v>24.0623276337562</v>
      </c>
      <c r="K80" s="66">
        <f t="shared" si="11"/>
        <v>24.00875664309478</v>
      </c>
      <c r="L80" s="58">
        <f t="shared" si="8"/>
        <v>0.053570990661420126</v>
      </c>
      <c r="M80" s="242"/>
      <c r="N80" s="239"/>
      <c r="O80" s="239"/>
    </row>
    <row r="81" spans="1:15" s="3" customFormat="1" ht="15" hidden="1">
      <c r="A81" s="136" t="s">
        <v>84</v>
      </c>
      <c r="B81" s="105"/>
      <c r="C81" s="66"/>
      <c r="D81" s="46" t="e">
        <f t="shared" si="6"/>
        <v>#DIV/0!</v>
      </c>
      <c r="E81" s="46"/>
      <c r="F81" s="48">
        <f t="shared" si="9"/>
        <v>0</v>
      </c>
      <c r="G81" s="33"/>
      <c r="H81" s="113"/>
      <c r="I81" s="58">
        <f t="shared" si="10"/>
        <v>0</v>
      </c>
      <c r="J81" s="47" t="e">
        <f t="shared" si="7"/>
        <v>#DIV/0!</v>
      </c>
      <c r="K81" s="66">
        <f t="shared" si="11"/>
      </c>
      <c r="L81" s="58" t="e">
        <f t="shared" si="8"/>
        <v>#DIV/0!</v>
      </c>
      <c r="M81" s="242"/>
      <c r="N81" s="239"/>
      <c r="O81" s="239"/>
    </row>
    <row r="82" spans="1:15" s="3" customFormat="1" ht="15" hidden="1">
      <c r="A82" s="136" t="s">
        <v>85</v>
      </c>
      <c r="B82" s="105"/>
      <c r="C82" s="66"/>
      <c r="D82" s="46" t="e">
        <f t="shared" si="6"/>
        <v>#DIV/0!</v>
      </c>
      <c r="E82" s="46"/>
      <c r="F82" s="48">
        <f t="shared" si="9"/>
        <v>0</v>
      </c>
      <c r="G82" s="33"/>
      <c r="H82" s="113"/>
      <c r="I82" s="58">
        <f t="shared" si="10"/>
        <v>0</v>
      </c>
      <c r="J82" s="47" t="e">
        <f t="shared" si="7"/>
        <v>#DIV/0!</v>
      </c>
      <c r="K82" s="66">
        <f t="shared" si="11"/>
      </c>
      <c r="L82" s="58" t="e">
        <f t="shared" si="8"/>
        <v>#DIV/0!</v>
      </c>
      <c r="M82" s="242"/>
      <c r="N82" s="239"/>
      <c r="O82" s="239"/>
    </row>
    <row r="83" spans="1:15" s="3" customFormat="1" ht="15">
      <c r="A83" s="136" t="s">
        <v>48</v>
      </c>
      <c r="B83" s="105">
        <v>234.349</v>
      </c>
      <c r="C83" s="66">
        <v>234.3</v>
      </c>
      <c r="D83" s="46">
        <f t="shared" si="6"/>
        <v>99.97909101382982</v>
      </c>
      <c r="E83" s="46">
        <v>202</v>
      </c>
      <c r="F83" s="66">
        <f t="shared" si="9"/>
        <v>32.30000000000001</v>
      </c>
      <c r="G83" s="33">
        <v>442.2</v>
      </c>
      <c r="H83" s="113">
        <v>353.5</v>
      </c>
      <c r="I83" s="58">
        <f t="shared" si="10"/>
        <v>88.69999999999999</v>
      </c>
      <c r="J83" s="47">
        <f t="shared" si="7"/>
        <v>18.873239436619716</v>
      </c>
      <c r="K83" s="66">
        <f t="shared" si="11"/>
        <v>17.5</v>
      </c>
      <c r="L83" s="58">
        <f t="shared" si="8"/>
        <v>1.3732394366197163</v>
      </c>
      <c r="M83" s="242"/>
      <c r="N83" s="239"/>
      <c r="O83" s="239"/>
    </row>
    <row r="84" spans="1:15" s="3" customFormat="1" ht="15" hidden="1">
      <c r="A84" s="136" t="s">
        <v>86</v>
      </c>
      <c r="B84" s="105"/>
      <c r="C84" s="66"/>
      <c r="D84" s="46" t="e">
        <f t="shared" si="6"/>
        <v>#DIV/0!</v>
      </c>
      <c r="E84" s="46"/>
      <c r="F84" s="48">
        <f t="shared" si="9"/>
        <v>0</v>
      </c>
      <c r="G84" s="33"/>
      <c r="H84" s="113"/>
      <c r="I84" s="58">
        <f t="shared" si="10"/>
        <v>0</v>
      </c>
      <c r="J84" s="47" t="e">
        <f t="shared" si="7"/>
        <v>#DIV/0!</v>
      </c>
      <c r="K84" s="66">
        <f t="shared" si="11"/>
      </c>
      <c r="L84" s="58" t="e">
        <f t="shared" si="8"/>
        <v>#DIV/0!</v>
      </c>
      <c r="M84" s="242"/>
      <c r="N84" s="239"/>
      <c r="O84" s="239"/>
    </row>
    <row r="85" spans="1:15" s="3" customFormat="1" ht="15">
      <c r="A85" s="136" t="s">
        <v>49</v>
      </c>
      <c r="B85" s="105">
        <v>321.078</v>
      </c>
      <c r="C85" s="66">
        <v>319.66</v>
      </c>
      <c r="D85" s="46">
        <f t="shared" si="6"/>
        <v>99.55836276543396</v>
      </c>
      <c r="E85" s="46">
        <v>313.4</v>
      </c>
      <c r="F85" s="46">
        <f t="shared" si="9"/>
        <v>6.260000000000048</v>
      </c>
      <c r="G85" s="33">
        <v>555.6</v>
      </c>
      <c r="H85" s="113">
        <v>586.5</v>
      </c>
      <c r="I85" s="58">
        <f t="shared" si="10"/>
        <v>-30.899999999999977</v>
      </c>
      <c r="J85" s="47">
        <f t="shared" si="7"/>
        <v>17.38096727773259</v>
      </c>
      <c r="K85" s="66">
        <f t="shared" si="11"/>
        <v>18.714103382259097</v>
      </c>
      <c r="L85" s="58">
        <f t="shared" si="8"/>
        <v>-1.3331361045265062</v>
      </c>
      <c r="M85" s="242"/>
      <c r="N85" s="239"/>
      <c r="O85" s="239"/>
    </row>
    <row r="86" spans="1:15" s="3" customFormat="1" ht="15">
      <c r="A86" s="136" t="s">
        <v>50</v>
      </c>
      <c r="B86" s="105">
        <v>1096.231</v>
      </c>
      <c r="C86" s="66">
        <v>1054.9</v>
      </c>
      <c r="D86" s="46">
        <f t="shared" si="6"/>
        <v>96.22971800651506</v>
      </c>
      <c r="E86" s="46">
        <v>1023.1</v>
      </c>
      <c r="F86" s="66">
        <f t="shared" si="9"/>
        <v>31.800000000000068</v>
      </c>
      <c r="G86" s="33">
        <v>1631.6</v>
      </c>
      <c r="H86" s="113">
        <v>1586.4</v>
      </c>
      <c r="I86" s="58">
        <f t="shared" si="10"/>
        <v>45.19999999999982</v>
      </c>
      <c r="J86" s="47">
        <f t="shared" si="7"/>
        <v>15.46686889752583</v>
      </c>
      <c r="K86" s="66">
        <f t="shared" si="11"/>
        <v>15.505815658293422</v>
      </c>
      <c r="L86" s="58">
        <f t="shared" si="8"/>
        <v>-0.03894676076759218</v>
      </c>
      <c r="M86" s="242"/>
      <c r="N86" s="239"/>
      <c r="O86" s="239"/>
    </row>
    <row r="87" spans="1:15" s="3" customFormat="1" ht="15">
      <c r="A87" s="136" t="s">
        <v>51</v>
      </c>
      <c r="B87" s="105">
        <v>1651.653</v>
      </c>
      <c r="C87" s="66">
        <v>1651.7</v>
      </c>
      <c r="D87" s="46">
        <f t="shared" si="6"/>
        <v>100.00284563404055</v>
      </c>
      <c r="E87" s="46">
        <v>1636.3</v>
      </c>
      <c r="F87" s="215">
        <f t="shared" si="9"/>
        <v>15.400000000000091</v>
      </c>
      <c r="G87" s="33">
        <v>2568.4</v>
      </c>
      <c r="H87" s="113">
        <v>2550.7</v>
      </c>
      <c r="I87" s="58">
        <f t="shared" si="10"/>
        <v>17.700000000000273</v>
      </c>
      <c r="J87" s="47">
        <f t="shared" si="7"/>
        <v>15.550039353393474</v>
      </c>
      <c r="K87" s="66">
        <f t="shared" si="11"/>
        <v>15.588217319562428</v>
      </c>
      <c r="L87" s="58">
        <f t="shared" si="8"/>
        <v>-0.03817796616895386</v>
      </c>
      <c r="M87" s="242"/>
      <c r="N87" s="239"/>
      <c r="O87" s="239"/>
    </row>
    <row r="88" spans="1:15" s="3" customFormat="1" ht="15">
      <c r="A88" s="134" t="s">
        <v>52</v>
      </c>
      <c r="B88" s="105">
        <v>121.924</v>
      </c>
      <c r="C88" s="66">
        <v>121.9</v>
      </c>
      <c r="D88" s="46">
        <f t="shared" si="6"/>
        <v>99.98031560644336</v>
      </c>
      <c r="E88" s="46">
        <v>123.2</v>
      </c>
      <c r="F88" s="66">
        <f t="shared" si="9"/>
        <v>-1.2999999999999972</v>
      </c>
      <c r="G88" s="33">
        <v>201.2</v>
      </c>
      <c r="H88" s="113">
        <v>210.7</v>
      </c>
      <c r="I88" s="58">
        <f t="shared" si="10"/>
        <v>-9.5</v>
      </c>
      <c r="J88" s="47">
        <f t="shared" si="7"/>
        <v>16.505332239540603</v>
      </c>
      <c r="K88" s="66">
        <f t="shared" si="11"/>
        <v>17.102272727272727</v>
      </c>
      <c r="L88" s="58">
        <f t="shared" si="8"/>
        <v>-0.5969404877321232</v>
      </c>
      <c r="M88" s="242"/>
      <c r="N88" s="239"/>
      <c r="O88" s="239"/>
    </row>
    <row r="89" spans="1:15" s="3" customFormat="1" ht="15">
      <c r="A89" s="136" t="s">
        <v>98</v>
      </c>
      <c r="B89" s="105">
        <v>75.123</v>
      </c>
      <c r="C89" s="66">
        <v>39.1</v>
      </c>
      <c r="D89" s="46">
        <f t="shared" si="6"/>
        <v>52.0479746548993</v>
      </c>
      <c r="E89" s="46">
        <v>35.8</v>
      </c>
      <c r="F89" s="48">
        <f t="shared" si="9"/>
        <v>3.3000000000000043</v>
      </c>
      <c r="G89" s="33">
        <v>49.7</v>
      </c>
      <c r="H89" s="113">
        <v>44.8</v>
      </c>
      <c r="I89" s="58">
        <f t="shared" si="10"/>
        <v>4.900000000000006</v>
      </c>
      <c r="J89" s="47">
        <f t="shared" si="7"/>
        <v>12.710997442455243</v>
      </c>
      <c r="K89" s="66">
        <f t="shared" si="11"/>
        <v>12.513966480446928</v>
      </c>
      <c r="L89" s="58">
        <f t="shared" si="8"/>
        <v>0.1970309620083146</v>
      </c>
      <c r="M89" s="242"/>
      <c r="N89" s="239"/>
      <c r="O89" s="239"/>
    </row>
    <row r="90" spans="1:15" s="3" customFormat="1" ht="15" hidden="1">
      <c r="A90" s="136" t="s">
        <v>87</v>
      </c>
      <c r="B90" s="105"/>
      <c r="C90" s="66"/>
      <c r="D90" s="46" t="e">
        <f t="shared" si="6"/>
        <v>#DIV/0!</v>
      </c>
      <c r="E90" s="46"/>
      <c r="F90" s="48">
        <f t="shared" si="9"/>
        <v>0</v>
      </c>
      <c r="G90" s="33"/>
      <c r="H90" s="113"/>
      <c r="I90" s="58">
        <f t="shared" si="10"/>
        <v>0</v>
      </c>
      <c r="J90" s="47" t="e">
        <f t="shared" si="7"/>
        <v>#DIV/0!</v>
      </c>
      <c r="K90" s="66">
        <f t="shared" si="11"/>
      </c>
      <c r="L90" s="58" t="e">
        <f t="shared" si="8"/>
        <v>#DIV/0!</v>
      </c>
      <c r="M90" s="242"/>
      <c r="N90" s="239"/>
      <c r="O90" s="239"/>
    </row>
    <row r="91" spans="1:15" s="19" customFormat="1" ht="15.75">
      <c r="A91" s="135" t="s">
        <v>53</v>
      </c>
      <c r="B91" s="93">
        <v>147.955</v>
      </c>
      <c r="C91" s="45">
        <f>SUM(C92:C101)-C97</f>
        <v>144.518</v>
      </c>
      <c r="D91" s="42">
        <f t="shared" si="6"/>
        <v>97.67699638403568</v>
      </c>
      <c r="E91" s="42">
        <v>117.094</v>
      </c>
      <c r="F91" s="139">
        <f t="shared" si="9"/>
        <v>27.424000000000007</v>
      </c>
      <c r="G91" s="32">
        <f>SUM(G92:G101)-G97</f>
        <v>342.321</v>
      </c>
      <c r="H91" s="112">
        <v>240.22899999999998</v>
      </c>
      <c r="I91" s="54">
        <f t="shared" si="10"/>
        <v>102.09200000000004</v>
      </c>
      <c r="J91" s="41">
        <f t="shared" si="7"/>
        <v>23.687083961859425</v>
      </c>
      <c r="K91" s="45">
        <f t="shared" si="11"/>
        <v>20.51591029429347</v>
      </c>
      <c r="L91" s="54">
        <f t="shared" si="8"/>
        <v>3.171173667565956</v>
      </c>
      <c r="M91" s="20"/>
      <c r="N91" s="239"/>
      <c r="O91" s="239"/>
    </row>
    <row r="92" spans="1:15" s="3" customFormat="1" ht="15">
      <c r="A92" s="136" t="s">
        <v>88</v>
      </c>
      <c r="B92" s="105">
        <v>2.056</v>
      </c>
      <c r="C92" s="66">
        <v>1.621</v>
      </c>
      <c r="D92" s="46">
        <f t="shared" si="6"/>
        <v>78.84241245136187</v>
      </c>
      <c r="E92" s="46">
        <v>2.3</v>
      </c>
      <c r="F92" s="85">
        <f t="shared" si="9"/>
        <v>-0.6789999999999998</v>
      </c>
      <c r="G92" s="33">
        <v>1.621</v>
      </c>
      <c r="H92" s="115">
        <v>2.1</v>
      </c>
      <c r="I92" s="117">
        <f t="shared" si="10"/>
        <v>-0.4790000000000001</v>
      </c>
      <c r="J92" s="66">
        <f t="shared" si="7"/>
        <v>10</v>
      </c>
      <c r="K92" s="66">
        <f t="shared" si="11"/>
        <v>9.130434782608695</v>
      </c>
      <c r="L92" s="117">
        <f t="shared" si="8"/>
        <v>0.8695652173913047</v>
      </c>
      <c r="M92" s="242"/>
      <c r="N92" s="239"/>
      <c r="O92" s="239"/>
    </row>
    <row r="93" spans="1:15" s="3" customFormat="1" ht="15">
      <c r="A93" s="136" t="s">
        <v>54</v>
      </c>
      <c r="B93" s="105">
        <v>16.703</v>
      </c>
      <c r="C93" s="66">
        <v>16</v>
      </c>
      <c r="D93" s="46">
        <f t="shared" si="6"/>
        <v>95.79117523798121</v>
      </c>
      <c r="E93" s="46">
        <v>15.202</v>
      </c>
      <c r="F93" s="140">
        <f t="shared" si="9"/>
        <v>0.798</v>
      </c>
      <c r="G93" s="33">
        <v>29</v>
      </c>
      <c r="H93" s="115">
        <v>28.2</v>
      </c>
      <c r="I93" s="117">
        <f t="shared" si="10"/>
        <v>0.8000000000000007</v>
      </c>
      <c r="J93" s="66">
        <f t="shared" si="7"/>
        <v>18.125</v>
      </c>
      <c r="K93" s="66">
        <f t="shared" si="11"/>
        <v>18.55019076437311</v>
      </c>
      <c r="L93" s="117">
        <f t="shared" si="8"/>
        <v>-0.42519076437310943</v>
      </c>
      <c r="M93" s="242"/>
      <c r="N93" s="239"/>
      <c r="O93" s="239"/>
    </row>
    <row r="94" spans="1:15" s="3" customFormat="1" ht="15">
      <c r="A94" s="136" t="s">
        <v>55</v>
      </c>
      <c r="B94" s="105">
        <v>1.897</v>
      </c>
      <c r="C94" s="66">
        <v>1.897</v>
      </c>
      <c r="D94" s="46">
        <f t="shared" si="6"/>
        <v>100</v>
      </c>
      <c r="E94" s="46">
        <v>1.5</v>
      </c>
      <c r="F94" s="140">
        <f t="shared" si="9"/>
        <v>0.397</v>
      </c>
      <c r="G94" s="33">
        <v>2.7</v>
      </c>
      <c r="H94" s="115">
        <v>2.746</v>
      </c>
      <c r="I94" s="117">
        <f t="shared" si="10"/>
        <v>-0.04599999999999982</v>
      </c>
      <c r="J94" s="66">
        <f t="shared" si="7"/>
        <v>14.232999472851873</v>
      </c>
      <c r="K94" s="66">
        <f t="shared" si="11"/>
        <v>18.306666666666665</v>
      </c>
      <c r="L94" s="117">
        <f t="shared" si="8"/>
        <v>-4.073667193814792</v>
      </c>
      <c r="M94" s="242"/>
      <c r="N94" s="239"/>
      <c r="O94" s="239"/>
    </row>
    <row r="95" spans="1:15" s="3" customFormat="1" ht="15">
      <c r="A95" s="136" t="s">
        <v>56</v>
      </c>
      <c r="B95" s="105">
        <v>126.617</v>
      </c>
      <c r="C95" s="66">
        <v>124.4</v>
      </c>
      <c r="D95" s="46">
        <f t="shared" si="6"/>
        <v>98.24905028550668</v>
      </c>
      <c r="E95" s="46">
        <v>97.4</v>
      </c>
      <c r="F95" s="140">
        <f t="shared" si="9"/>
        <v>27</v>
      </c>
      <c r="G95" s="33">
        <v>308.1</v>
      </c>
      <c r="H95" s="115">
        <v>206.063</v>
      </c>
      <c r="I95" s="117">
        <f t="shared" si="10"/>
        <v>102.03700000000003</v>
      </c>
      <c r="J95" s="66">
        <f t="shared" si="7"/>
        <v>24.76688102893891</v>
      </c>
      <c r="K95" s="66">
        <f t="shared" si="11"/>
        <v>21.156365503080078</v>
      </c>
      <c r="L95" s="117">
        <f t="shared" si="8"/>
        <v>3.6105155258588333</v>
      </c>
      <c r="M95" s="242"/>
      <c r="N95" s="239"/>
      <c r="O95" s="239"/>
    </row>
    <row r="96" spans="1:15" s="3" customFormat="1" ht="15" hidden="1">
      <c r="A96" s="136" t="s">
        <v>57</v>
      </c>
      <c r="B96" s="105">
        <v>0.001</v>
      </c>
      <c r="C96" s="66"/>
      <c r="D96" s="46">
        <f t="shared" si="6"/>
        <v>0</v>
      </c>
      <c r="E96" s="46"/>
      <c r="F96" s="85">
        <f t="shared" si="9"/>
        <v>0</v>
      </c>
      <c r="G96" s="33"/>
      <c r="H96" s="115"/>
      <c r="I96" s="117">
        <f t="shared" si="10"/>
        <v>0</v>
      </c>
      <c r="J96" s="66" t="e">
        <f t="shared" si="7"/>
        <v>#DIV/0!</v>
      </c>
      <c r="K96" s="66">
        <f t="shared" si="11"/>
      </c>
      <c r="L96" s="117" t="e">
        <f t="shared" si="8"/>
        <v>#DIV/0!</v>
      </c>
      <c r="M96" s="242"/>
      <c r="N96" s="239"/>
      <c r="O96" s="239"/>
    </row>
    <row r="97" spans="1:15" s="3" customFormat="1" ht="15" hidden="1">
      <c r="A97" s="136" t="s">
        <v>89</v>
      </c>
      <c r="B97" s="105"/>
      <c r="C97" s="66"/>
      <c r="D97" s="46" t="e">
        <f t="shared" si="6"/>
        <v>#DIV/0!</v>
      </c>
      <c r="E97" s="46"/>
      <c r="F97" s="85">
        <f t="shared" si="9"/>
        <v>0</v>
      </c>
      <c r="G97" s="33"/>
      <c r="H97" s="115"/>
      <c r="I97" s="117">
        <f t="shared" si="10"/>
        <v>0</v>
      </c>
      <c r="J97" s="66" t="e">
        <f t="shared" si="7"/>
        <v>#DIV/0!</v>
      </c>
      <c r="K97" s="66">
        <f t="shared" si="11"/>
      </c>
      <c r="L97" s="117" t="e">
        <f t="shared" si="8"/>
        <v>#DIV/0!</v>
      </c>
      <c r="M97" s="242"/>
      <c r="N97" s="239"/>
      <c r="O97" s="239"/>
    </row>
    <row r="98" spans="1:15" s="3" customFormat="1" ht="15" hidden="1">
      <c r="A98" s="136" t="s">
        <v>58</v>
      </c>
      <c r="B98" s="105"/>
      <c r="C98" s="66"/>
      <c r="D98" s="46" t="e">
        <f t="shared" si="6"/>
        <v>#DIV/0!</v>
      </c>
      <c r="E98" s="46"/>
      <c r="F98" s="85">
        <f t="shared" si="9"/>
        <v>0</v>
      </c>
      <c r="G98" s="33"/>
      <c r="H98" s="115"/>
      <c r="I98" s="117">
        <f t="shared" si="10"/>
        <v>0</v>
      </c>
      <c r="J98" s="66" t="e">
        <f t="shared" si="7"/>
        <v>#DIV/0!</v>
      </c>
      <c r="K98" s="66">
        <f t="shared" si="11"/>
      </c>
      <c r="L98" s="117" t="e">
        <f t="shared" si="8"/>
        <v>#DIV/0!</v>
      </c>
      <c r="M98" s="242"/>
      <c r="N98" s="239"/>
      <c r="O98" s="239"/>
    </row>
    <row r="99" spans="1:15" s="3" customFormat="1" ht="15" hidden="1">
      <c r="A99" s="136" t="s">
        <v>59</v>
      </c>
      <c r="B99" s="105"/>
      <c r="C99" s="66"/>
      <c r="D99" s="46" t="e">
        <f t="shared" si="6"/>
        <v>#DIV/0!</v>
      </c>
      <c r="E99" s="46"/>
      <c r="F99" s="85">
        <f t="shared" si="9"/>
        <v>0</v>
      </c>
      <c r="G99" s="33"/>
      <c r="H99" s="115"/>
      <c r="I99" s="117">
        <f t="shared" si="10"/>
        <v>0</v>
      </c>
      <c r="J99" s="66" t="e">
        <f t="shared" si="7"/>
        <v>#DIV/0!</v>
      </c>
      <c r="K99" s="66">
        <f t="shared" si="11"/>
      </c>
      <c r="L99" s="117" t="e">
        <f t="shared" si="8"/>
        <v>#DIV/0!</v>
      </c>
      <c r="M99" s="242"/>
      <c r="N99" s="239"/>
      <c r="O99" s="239"/>
    </row>
    <row r="100" spans="1:15" s="3" customFormat="1" ht="15">
      <c r="A100" s="137" t="s">
        <v>90</v>
      </c>
      <c r="B100" s="155">
        <v>0.682</v>
      </c>
      <c r="C100" s="157">
        <v>0.6</v>
      </c>
      <c r="D100" s="63">
        <f>C100/B100*100</f>
        <v>87.97653958944281</v>
      </c>
      <c r="E100" s="63">
        <v>0.692</v>
      </c>
      <c r="F100" s="228">
        <f t="shared" si="9"/>
        <v>-0.09199999999999997</v>
      </c>
      <c r="G100" s="74">
        <v>0.9</v>
      </c>
      <c r="H100" s="156">
        <v>1.12</v>
      </c>
      <c r="I100" s="132">
        <f t="shared" si="10"/>
        <v>-0.22000000000000008</v>
      </c>
      <c r="J100" s="157">
        <f>G100/C100*10</f>
        <v>15</v>
      </c>
      <c r="K100" s="72">
        <f t="shared" si="11"/>
        <v>16.184971098265898</v>
      </c>
      <c r="L100" s="132">
        <f>J100-K100</f>
        <v>-1.1849710982658976</v>
      </c>
      <c r="M100" s="242"/>
      <c r="N100" s="239"/>
      <c r="O100" s="239"/>
    </row>
    <row r="101" spans="1:15" s="3" customFormat="1" ht="15" hidden="1">
      <c r="A101" s="150" t="s">
        <v>91</v>
      </c>
      <c r="B101" s="127"/>
      <c r="C101" s="130"/>
      <c r="D101" s="131" t="e">
        <f>C101/B101*100</f>
        <v>#DIV/0!</v>
      </c>
      <c r="E101" s="131"/>
      <c r="F101" s="151">
        <f t="shared" si="9"/>
        <v>0</v>
      </c>
      <c r="G101" s="130"/>
      <c r="H101" s="213"/>
      <c r="I101" s="153">
        <f t="shared" si="10"/>
        <v>0</v>
      </c>
      <c r="J101" s="142" t="e">
        <f>G101/C101*10</f>
        <v>#DIV/0!</v>
      </c>
      <c r="K101" s="154" t="e">
        <f>H101/E101*10</f>
        <v>#DIV/0!</v>
      </c>
      <c r="L101" s="153" t="e">
        <f>J101-K101</f>
        <v>#DIV/0!</v>
      </c>
      <c r="M101" s="242"/>
      <c r="N101" s="239"/>
      <c r="O101" s="239"/>
    </row>
    <row r="102" spans="1:14" s="6" customFormat="1" ht="15">
      <c r="A102" s="5"/>
      <c r="G102" s="3"/>
      <c r="M102" s="239"/>
      <c r="N102" s="239"/>
    </row>
    <row r="103" spans="1:13" s="6" customFormat="1" ht="15">
      <c r="A103" s="5"/>
      <c r="B103" s="5"/>
      <c r="G103" s="3"/>
      <c r="M103" s="239"/>
    </row>
    <row r="104" spans="1:13" s="6" customFormat="1" ht="15">
      <c r="A104" s="5"/>
      <c r="B104" s="5"/>
      <c r="G104" s="3"/>
      <c r="M104" s="239"/>
    </row>
    <row r="105" spans="1:13" s="6" customFormat="1" ht="15">
      <c r="A105" s="5"/>
      <c r="B105" s="5"/>
      <c r="G105" s="3"/>
      <c r="M105" s="239"/>
    </row>
    <row r="106" spans="1:13" s="6" customFormat="1" ht="15">
      <c r="A106" s="5"/>
      <c r="B106" s="5"/>
      <c r="G106" s="3"/>
      <c r="M106" s="239"/>
    </row>
    <row r="107" spans="1:13" s="6" customFormat="1" ht="15">
      <c r="A107" s="5"/>
      <c r="B107" s="5"/>
      <c r="G107" s="3"/>
      <c r="M107" s="239"/>
    </row>
    <row r="108" spans="1:13" s="6" customFormat="1" ht="15">
      <c r="A108" s="5"/>
      <c r="B108" s="5"/>
      <c r="G108" s="3"/>
      <c r="M108" s="239"/>
    </row>
    <row r="109" spans="1:13" s="6" customFormat="1" ht="15">
      <c r="A109" s="5"/>
      <c r="B109" s="5"/>
      <c r="G109" s="3"/>
      <c r="M109" s="239"/>
    </row>
    <row r="110" spans="1:13" s="6" customFormat="1" ht="15">
      <c r="A110" s="5"/>
      <c r="B110" s="5"/>
      <c r="G110" s="3"/>
      <c r="M110" s="239"/>
    </row>
    <row r="111" spans="1:13" s="8" customFormat="1" ht="15">
      <c r="A111" s="5"/>
      <c r="B111" s="5"/>
      <c r="G111" s="9"/>
      <c r="M111" s="245"/>
    </row>
    <row r="112" spans="1:13" s="8" customFormat="1" ht="15">
      <c r="A112" s="5"/>
      <c r="B112" s="5"/>
      <c r="G112" s="9"/>
      <c r="M112" s="245"/>
    </row>
    <row r="113" spans="1:13" s="8" customFormat="1" ht="15">
      <c r="A113" s="5"/>
      <c r="B113" s="5"/>
      <c r="G113" s="9"/>
      <c r="M113" s="245"/>
    </row>
    <row r="114" spans="1:13" s="8" customFormat="1" ht="15">
      <c r="A114" s="5"/>
      <c r="B114" s="5"/>
      <c r="G114" s="9"/>
      <c r="M114" s="245"/>
    </row>
    <row r="115" spans="1:13" s="8" customFormat="1" ht="15">
      <c r="A115" s="5"/>
      <c r="B115" s="5"/>
      <c r="G115" s="9"/>
      <c r="M115" s="245"/>
    </row>
    <row r="116" spans="1:13" s="8" customFormat="1" ht="15">
      <c r="A116" s="5"/>
      <c r="B116" s="5"/>
      <c r="G116" s="9"/>
      <c r="M116" s="245"/>
    </row>
    <row r="117" spans="1:13" s="8" customFormat="1" ht="15">
      <c r="A117" s="5"/>
      <c r="B117" s="5"/>
      <c r="G117" s="9"/>
      <c r="M117" s="245"/>
    </row>
    <row r="118" spans="1:13" s="8" customFormat="1" ht="15">
      <c r="A118" s="5"/>
      <c r="B118" s="5"/>
      <c r="G118" s="9"/>
      <c r="M118" s="245"/>
    </row>
    <row r="119" spans="1:13" s="8" customFormat="1" ht="15">
      <c r="A119" s="5"/>
      <c r="B119" s="5"/>
      <c r="G119" s="9"/>
      <c r="M119" s="245"/>
    </row>
    <row r="120" spans="1:13" s="8" customFormat="1" ht="15">
      <c r="A120" s="5"/>
      <c r="B120" s="5"/>
      <c r="G120" s="9"/>
      <c r="M120" s="245"/>
    </row>
    <row r="121" spans="1:13" s="8" customFormat="1" ht="15">
      <c r="A121" s="5"/>
      <c r="B121" s="5"/>
      <c r="G121" s="9"/>
      <c r="M121" s="245"/>
    </row>
    <row r="122" spans="1:13" s="8" customFormat="1" ht="15">
      <c r="A122" s="5"/>
      <c r="B122" s="5"/>
      <c r="G122" s="9"/>
      <c r="M122" s="245"/>
    </row>
    <row r="123" spans="1:13" s="8" customFormat="1" ht="15">
      <c r="A123" s="5"/>
      <c r="B123" s="5"/>
      <c r="G123" s="9"/>
      <c r="M123" s="245"/>
    </row>
    <row r="124" spans="1:13" s="8" customFormat="1" ht="15">
      <c r="A124" s="5"/>
      <c r="B124" s="5"/>
      <c r="G124" s="9"/>
      <c r="M124" s="245"/>
    </row>
    <row r="125" spans="1:13" s="8" customFormat="1" ht="15">
      <c r="A125" s="5"/>
      <c r="B125" s="5"/>
      <c r="G125" s="9"/>
      <c r="M125" s="245"/>
    </row>
    <row r="126" spans="1:13" s="8" customFormat="1" ht="15">
      <c r="A126" s="5"/>
      <c r="B126" s="5"/>
      <c r="G126" s="9"/>
      <c r="M126" s="245"/>
    </row>
    <row r="127" spans="1:13" s="8" customFormat="1" ht="15">
      <c r="A127" s="5"/>
      <c r="B127" s="5"/>
      <c r="G127" s="9"/>
      <c r="M127" s="245"/>
    </row>
    <row r="128" spans="1:13" s="8" customFormat="1" ht="15">
      <c r="A128" s="5"/>
      <c r="B128" s="5"/>
      <c r="G128" s="9"/>
      <c r="M128" s="245"/>
    </row>
    <row r="129" spans="1:13" s="8" customFormat="1" ht="15">
      <c r="A129" s="5"/>
      <c r="B129" s="5"/>
      <c r="G129" s="9"/>
      <c r="M129" s="245"/>
    </row>
    <row r="130" spans="1:13" s="8" customFormat="1" ht="15">
      <c r="A130" s="5"/>
      <c r="B130" s="5"/>
      <c r="G130" s="9"/>
      <c r="M130" s="245"/>
    </row>
    <row r="131" spans="1:13" s="8" customFormat="1" ht="15">
      <c r="A131" s="5"/>
      <c r="B131" s="5"/>
      <c r="G131" s="9"/>
      <c r="M131" s="245"/>
    </row>
    <row r="132" spans="1:13" s="8" customFormat="1" ht="15">
      <c r="A132" s="5"/>
      <c r="B132" s="5"/>
      <c r="G132" s="9"/>
      <c r="M132" s="245"/>
    </row>
    <row r="133" spans="1:13" s="8" customFormat="1" ht="15">
      <c r="A133" s="5"/>
      <c r="B133" s="5"/>
      <c r="G133" s="9"/>
      <c r="M133" s="245"/>
    </row>
    <row r="134" spans="1:13" s="8" customFormat="1" ht="15">
      <c r="A134" s="5"/>
      <c r="B134" s="5"/>
      <c r="G134" s="9"/>
      <c r="M134" s="245"/>
    </row>
    <row r="135" spans="1:13" s="8" customFormat="1" ht="15">
      <c r="A135" s="5"/>
      <c r="B135" s="5"/>
      <c r="G135" s="9"/>
      <c r="M135" s="245"/>
    </row>
    <row r="136" spans="1:13" s="8" customFormat="1" ht="15">
      <c r="A136" s="5"/>
      <c r="B136" s="5"/>
      <c r="G136" s="9"/>
      <c r="M136" s="245"/>
    </row>
    <row r="137" spans="1:13" s="8" customFormat="1" ht="15">
      <c r="A137" s="5"/>
      <c r="B137" s="5"/>
      <c r="G137" s="9"/>
      <c r="M137" s="245"/>
    </row>
    <row r="138" spans="1:13" s="8" customFormat="1" ht="15">
      <c r="A138" s="5"/>
      <c r="B138" s="5"/>
      <c r="G138" s="9"/>
      <c r="M138" s="245"/>
    </row>
    <row r="139" spans="1:13" s="8" customFormat="1" ht="15">
      <c r="A139" s="5"/>
      <c r="B139" s="5"/>
      <c r="G139" s="9"/>
      <c r="M139" s="245"/>
    </row>
    <row r="140" spans="1:13" s="9" customFormat="1" ht="15">
      <c r="A140" s="7"/>
      <c r="B140" s="7"/>
      <c r="M140" s="246"/>
    </row>
    <row r="141" spans="1:13" s="9" customFormat="1" ht="15">
      <c r="A141" s="7"/>
      <c r="B141" s="7"/>
      <c r="M141" s="246"/>
    </row>
    <row r="142" spans="1:13" s="9" customFormat="1" ht="15">
      <c r="A142" s="7"/>
      <c r="B142" s="7"/>
      <c r="M142" s="246"/>
    </row>
    <row r="143" spans="1:13" s="9" customFormat="1" ht="15">
      <c r="A143" s="7"/>
      <c r="B143" s="7"/>
      <c r="M143" s="246"/>
    </row>
    <row r="144" spans="1:13" s="9" customFormat="1" ht="15">
      <c r="A144" s="7"/>
      <c r="B144" s="334"/>
      <c r="C144" s="334"/>
      <c r="D144" s="334"/>
      <c r="M144" s="246"/>
    </row>
    <row r="145" spans="1:13" s="9" customFormat="1" ht="15.75">
      <c r="A145" s="23"/>
      <c r="B145" s="7"/>
      <c r="M145" s="246"/>
    </row>
    <row r="146" spans="1:13" s="9" customFormat="1" ht="15">
      <c r="A146" s="7"/>
      <c r="B146" s="334"/>
      <c r="C146" s="334"/>
      <c r="D146" s="334"/>
      <c r="M146" s="246"/>
    </row>
    <row r="147" spans="1:13" s="9" customFormat="1" ht="15">
      <c r="A147" s="7"/>
      <c r="B147" s="7"/>
      <c r="M147" s="246"/>
    </row>
    <row r="148" spans="1:13" s="9" customFormat="1" ht="15">
      <c r="A148" s="7"/>
      <c r="B148" s="7"/>
      <c r="M148" s="246"/>
    </row>
    <row r="149" spans="1:13" s="9" customFormat="1" ht="15">
      <c r="A149" s="7"/>
      <c r="B149" s="7"/>
      <c r="M149" s="246"/>
    </row>
    <row r="150" spans="1:13" s="9" customFormat="1" ht="15">
      <c r="A150" s="7"/>
      <c r="B150" s="7"/>
      <c r="M150" s="246"/>
    </row>
    <row r="151" spans="1:13" s="9" customFormat="1" ht="15">
      <c r="A151" s="7"/>
      <c r="B151" s="7"/>
      <c r="M151" s="246"/>
    </row>
    <row r="152" spans="1:13" s="9" customFormat="1" ht="15">
      <c r="A152" s="7"/>
      <c r="B152" s="7"/>
      <c r="M152" s="246"/>
    </row>
    <row r="153" spans="1:13" s="9" customFormat="1" ht="15">
      <c r="A153" s="7"/>
      <c r="B153" s="7"/>
      <c r="M153" s="246"/>
    </row>
    <row r="154" spans="1:13" s="9" customFormat="1" ht="15">
      <c r="A154" s="7"/>
      <c r="B154" s="7"/>
      <c r="M154" s="246"/>
    </row>
    <row r="155" spans="1:13" s="9" customFormat="1" ht="15">
      <c r="A155" s="7"/>
      <c r="B155" s="7"/>
      <c r="M155" s="246"/>
    </row>
    <row r="156" spans="1:13" s="9" customFormat="1" ht="15">
      <c r="A156" s="7"/>
      <c r="B156" s="7"/>
      <c r="M156" s="246"/>
    </row>
    <row r="157" spans="1:13" s="9" customFormat="1" ht="15">
      <c r="A157" s="7"/>
      <c r="B157" s="7"/>
      <c r="M157" s="246"/>
    </row>
    <row r="158" spans="1:13" s="9" customFormat="1" ht="15">
      <c r="A158" s="7"/>
      <c r="B158" s="7"/>
      <c r="M158" s="246"/>
    </row>
    <row r="159" spans="1:13" s="9" customFormat="1" ht="15">
      <c r="A159" s="7"/>
      <c r="B159" s="7"/>
      <c r="M159" s="246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0.75" customHeight="1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</sheetData>
  <sheetProtection/>
  <mergeCells count="6">
    <mergeCell ref="G3:I3"/>
    <mergeCell ref="B144:D144"/>
    <mergeCell ref="B146:D146"/>
    <mergeCell ref="A3:A4"/>
    <mergeCell ref="B3:B4"/>
    <mergeCell ref="C3:F3"/>
  </mergeCells>
  <conditionalFormatting sqref="F71:F72 F96:F99 F90 F84 F81:F82 F101">
    <cfRule type="cellIs" priority="3" dxfId="18" operator="greaterThan" stopIfTrue="1">
      <formula>0</formula>
    </cfRule>
    <cfRule type="cellIs" priority="4" dxfId="19" operator="lessThan" stopIfTrue="1">
      <formula>0</formula>
    </cfRule>
  </conditionalFormatting>
  <conditionalFormatting sqref="C72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80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1" sqref="H31"/>
    </sheetView>
  </sheetViews>
  <sheetFormatPr defaultColWidth="9.00390625" defaultRowHeight="12.75"/>
  <cols>
    <col min="1" max="1" width="37.25390625" style="10" bestFit="1" customWidth="1"/>
    <col min="2" max="2" width="16.00390625" style="10" customWidth="1"/>
    <col min="3" max="3" width="11.125" style="10" customWidth="1"/>
    <col min="4" max="4" width="12.25390625" style="10" customWidth="1"/>
    <col min="5" max="5" width="9.625" style="10" customWidth="1"/>
    <col min="6" max="6" width="11.00390625" style="10" customWidth="1"/>
    <col min="7" max="7" width="11.75390625" style="11" customWidth="1"/>
    <col min="8" max="8" width="11.125" style="10" customWidth="1"/>
    <col min="9" max="9" width="10.875" style="10" customWidth="1"/>
    <col min="10" max="10" width="9.125" style="10" customWidth="1"/>
    <col min="11" max="11" width="10.875" style="10" customWidth="1"/>
    <col min="12" max="12" width="11.25390625" style="10" customWidth="1"/>
    <col min="13" max="13" width="4.00390625" style="10" bestFit="1" customWidth="1"/>
    <col min="14" max="14" width="11.125" style="10" customWidth="1"/>
    <col min="15" max="15" width="12.875" style="10" customWidth="1"/>
    <col min="16" max="16384" width="9.125" style="10" customWidth="1"/>
  </cols>
  <sheetData>
    <row r="1" spans="1:12" ht="16.5">
      <c r="A1" s="12" t="s">
        <v>109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6.5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25.5" customHeight="1">
      <c r="A3" s="335" t="s">
        <v>1</v>
      </c>
      <c r="B3" s="335" t="s">
        <v>171</v>
      </c>
      <c r="C3" s="335" t="s">
        <v>97</v>
      </c>
      <c r="D3" s="335"/>
      <c r="E3" s="337"/>
      <c r="F3" s="337"/>
      <c r="G3" s="343" t="s">
        <v>60</v>
      </c>
      <c r="H3" s="337"/>
      <c r="I3" s="338"/>
      <c r="J3" s="344" t="s">
        <v>0</v>
      </c>
      <c r="K3" s="345"/>
      <c r="L3" s="346"/>
    </row>
    <row r="4" spans="1:12" s="11" customFormat="1" ht="40.5" customHeight="1">
      <c r="A4" s="336"/>
      <c r="B4" s="335"/>
      <c r="C4" s="2" t="s">
        <v>104</v>
      </c>
      <c r="D4" s="2" t="s">
        <v>92</v>
      </c>
      <c r="E4" s="2" t="s">
        <v>103</v>
      </c>
      <c r="F4" s="2" t="s">
        <v>105</v>
      </c>
      <c r="G4" s="37" t="s">
        <v>104</v>
      </c>
      <c r="H4" s="2" t="s">
        <v>103</v>
      </c>
      <c r="I4" s="129" t="s">
        <v>105</v>
      </c>
      <c r="J4" s="2" t="s">
        <v>104</v>
      </c>
      <c r="K4" s="2" t="s">
        <v>103</v>
      </c>
      <c r="L4" s="2" t="s">
        <v>105</v>
      </c>
    </row>
    <row r="5" spans="1:16" s="18" customFormat="1" ht="15.75">
      <c r="A5" s="133" t="s">
        <v>2</v>
      </c>
      <c r="B5" s="181">
        <v>8358.315</v>
      </c>
      <c r="C5" s="28">
        <f>C6+C24+C35+C43+C51+C67+C74+C91</f>
        <v>8129.441600000001</v>
      </c>
      <c r="D5" s="38">
        <f>C5/B5*100</f>
        <v>97.2617279918261</v>
      </c>
      <c r="E5" s="28">
        <v>8192.28</v>
      </c>
      <c r="F5" s="40">
        <f aca="true" t="shared" si="0" ref="F5:F69">C5-E5</f>
        <v>-62.83839999999964</v>
      </c>
      <c r="G5" s="65">
        <f>G6+G24+G35+G43+G51+G67+G74+G91</f>
        <v>19074.399</v>
      </c>
      <c r="H5" s="107">
        <v>18256.764000000003</v>
      </c>
      <c r="I5" s="39">
        <f>G5-H5</f>
        <v>817.6349999999984</v>
      </c>
      <c r="J5" s="68">
        <f>IF(C5&gt;0,G5/C5*10,"")</f>
        <v>23.463356942006936</v>
      </c>
      <c r="K5" s="69">
        <f>H5/E5*10</f>
        <v>22.28532716166928</v>
      </c>
      <c r="L5" s="114">
        <f>J5-K5</f>
        <v>1.1780297803376563</v>
      </c>
      <c r="N5" s="20"/>
      <c r="O5" s="239"/>
      <c r="P5" s="239"/>
    </row>
    <row r="6" spans="1:16" s="19" customFormat="1" ht="15.75">
      <c r="A6" s="92" t="s">
        <v>3</v>
      </c>
      <c r="B6" s="182">
        <v>2017.057</v>
      </c>
      <c r="C6" s="29">
        <f>SUM(C7:C23)</f>
        <v>1892.7056000000002</v>
      </c>
      <c r="D6" s="42">
        <f aca="true" t="shared" si="1" ref="D6:D71">C6/B6*100</f>
        <v>93.83500813313655</v>
      </c>
      <c r="E6" s="42">
        <v>2051.156</v>
      </c>
      <c r="F6" s="44">
        <f t="shared" si="0"/>
        <v>-158.45039999999972</v>
      </c>
      <c r="G6" s="185">
        <f>SUM(G7:G23)</f>
        <v>5530.564</v>
      </c>
      <c r="H6" s="112">
        <v>6025.429999999999</v>
      </c>
      <c r="I6" s="43">
        <f aca="true" t="shared" si="2" ref="I6:I45">G6-H6</f>
        <v>-494.8659999999991</v>
      </c>
      <c r="J6" s="32">
        <f aca="true" t="shared" si="3" ref="J6:J70">IF(C6&gt;0,G6/C6*10,"")</f>
        <v>29.22041335958429</v>
      </c>
      <c r="K6" s="52">
        <f>H6/E6*10</f>
        <v>29.37577639145925</v>
      </c>
      <c r="L6" s="71">
        <f>J6-K6</f>
        <v>-0.1553630318749626</v>
      </c>
      <c r="N6" s="20"/>
      <c r="O6" s="239"/>
      <c r="P6" s="239"/>
    </row>
    <row r="7" spans="1:16" s="3" customFormat="1" ht="15">
      <c r="A7" s="134" t="s">
        <v>4</v>
      </c>
      <c r="B7" s="183">
        <v>200.634</v>
      </c>
      <c r="C7" s="30">
        <v>184.43660000000003</v>
      </c>
      <c r="D7" s="46">
        <f t="shared" si="1"/>
        <v>91.92689175314256</v>
      </c>
      <c r="E7" s="57">
        <v>198.11</v>
      </c>
      <c r="F7" s="70">
        <f t="shared" si="0"/>
        <v>-13.673399999999987</v>
      </c>
      <c r="G7" s="186">
        <v>702.2830000000001</v>
      </c>
      <c r="H7" s="115">
        <v>617.11</v>
      </c>
      <c r="I7" s="85">
        <f t="shared" si="2"/>
        <v>85.17300000000012</v>
      </c>
      <c r="J7" s="33">
        <f t="shared" si="3"/>
        <v>38.07720376541316</v>
      </c>
      <c r="K7" s="66">
        <f>IF(E7&gt;0,H7/E7*10,"")</f>
        <v>31.149866235929533</v>
      </c>
      <c r="L7" s="70">
        <f>J7-K7</f>
        <v>6.927337529483626</v>
      </c>
      <c r="N7" s="242"/>
      <c r="O7" s="239"/>
      <c r="P7" s="239"/>
    </row>
    <row r="8" spans="1:16" s="3" customFormat="1" ht="15">
      <c r="A8" s="134" t="s">
        <v>5</v>
      </c>
      <c r="B8" s="183">
        <v>20.21</v>
      </c>
      <c r="C8" s="30">
        <v>19.5</v>
      </c>
      <c r="D8" s="46">
        <f t="shared" si="1"/>
        <v>96.48688767936665</v>
      </c>
      <c r="E8" s="57">
        <v>18.9</v>
      </c>
      <c r="F8" s="70">
        <f t="shared" si="0"/>
        <v>0.6000000000000014</v>
      </c>
      <c r="G8" s="186">
        <v>59.1</v>
      </c>
      <c r="H8" s="115">
        <v>46.3</v>
      </c>
      <c r="I8" s="85">
        <f t="shared" si="2"/>
        <v>12.800000000000004</v>
      </c>
      <c r="J8" s="33">
        <f t="shared" si="3"/>
        <v>30.307692307692307</v>
      </c>
      <c r="K8" s="66">
        <f aca="true" t="shared" si="4" ref="K8:K71">IF(E8&gt;0,H8/E8*10,"")</f>
        <v>24.497354497354497</v>
      </c>
      <c r="L8" s="70">
        <f aca="true" t="shared" si="5" ref="L8:L34">J8-K8</f>
        <v>5.81033781033781</v>
      </c>
      <c r="N8" s="242"/>
      <c r="O8" s="239"/>
      <c r="P8" s="239"/>
    </row>
    <row r="9" spans="1:16" s="3" customFormat="1" ht="15">
      <c r="A9" s="134" t="s">
        <v>6</v>
      </c>
      <c r="B9" s="183">
        <v>22.068</v>
      </c>
      <c r="C9" s="30">
        <v>19.8</v>
      </c>
      <c r="D9" s="46">
        <f t="shared" si="1"/>
        <v>89.72267536704732</v>
      </c>
      <c r="E9" s="57">
        <v>23.2</v>
      </c>
      <c r="F9" s="70">
        <f t="shared" si="0"/>
        <v>-3.3999999999999986</v>
      </c>
      <c r="G9" s="186">
        <v>40.3</v>
      </c>
      <c r="H9" s="115">
        <v>57.9</v>
      </c>
      <c r="I9" s="85">
        <f t="shared" si="2"/>
        <v>-17.6</v>
      </c>
      <c r="J9" s="33">
        <f t="shared" si="3"/>
        <v>20.35353535353535</v>
      </c>
      <c r="K9" s="66">
        <f t="shared" si="4"/>
        <v>24.956896551724135</v>
      </c>
      <c r="L9" s="70">
        <f t="shared" si="5"/>
        <v>-4.603361198188786</v>
      </c>
      <c r="N9" s="242"/>
      <c r="O9" s="239"/>
      <c r="P9" s="239"/>
    </row>
    <row r="10" spans="1:16" s="3" customFormat="1" ht="15">
      <c r="A10" s="134" t="s">
        <v>7</v>
      </c>
      <c r="B10" s="183">
        <v>405.833</v>
      </c>
      <c r="C10" s="30">
        <v>395.8</v>
      </c>
      <c r="D10" s="46">
        <f t="shared" si="1"/>
        <v>97.5278008441896</v>
      </c>
      <c r="E10" s="57">
        <v>378.046</v>
      </c>
      <c r="F10" s="70">
        <f t="shared" si="0"/>
        <v>17.75400000000002</v>
      </c>
      <c r="G10" s="186">
        <v>1111.3</v>
      </c>
      <c r="H10" s="115">
        <v>943.52</v>
      </c>
      <c r="I10" s="85">
        <f t="shared" si="2"/>
        <v>167.77999999999997</v>
      </c>
      <c r="J10" s="33">
        <f t="shared" si="3"/>
        <v>28.077311773623038</v>
      </c>
      <c r="K10" s="66">
        <f t="shared" si="4"/>
        <v>24.957809367114056</v>
      </c>
      <c r="L10" s="70">
        <f t="shared" si="5"/>
        <v>3.119502406508982</v>
      </c>
      <c r="N10" s="242"/>
      <c r="O10" s="239"/>
      <c r="P10" s="239"/>
    </row>
    <row r="11" spans="1:16" s="3" customFormat="1" ht="15">
      <c r="A11" s="134" t="s">
        <v>8</v>
      </c>
      <c r="B11" s="183">
        <v>13.291</v>
      </c>
      <c r="C11" s="30">
        <v>13.291</v>
      </c>
      <c r="D11" s="46">
        <f t="shared" si="1"/>
        <v>100</v>
      </c>
      <c r="E11" s="57">
        <v>11.8</v>
      </c>
      <c r="F11" s="70">
        <f t="shared" si="0"/>
        <v>1.4909999999999997</v>
      </c>
      <c r="G11" s="186">
        <v>23.6</v>
      </c>
      <c r="H11" s="115">
        <v>29.2</v>
      </c>
      <c r="I11" s="85">
        <f t="shared" si="2"/>
        <v>-5.599999999999998</v>
      </c>
      <c r="J11" s="33">
        <f t="shared" si="3"/>
        <v>17.75637649537281</v>
      </c>
      <c r="K11" s="66">
        <f t="shared" si="4"/>
        <v>24.7457627118644</v>
      </c>
      <c r="L11" s="70">
        <f t="shared" si="5"/>
        <v>-6.989386216491592</v>
      </c>
      <c r="N11" s="242"/>
      <c r="O11" s="239"/>
      <c r="P11" s="239"/>
    </row>
    <row r="12" spans="1:16" s="3" customFormat="1" ht="15">
      <c r="A12" s="134" t="s">
        <v>9</v>
      </c>
      <c r="B12" s="183">
        <v>12.738</v>
      </c>
      <c r="C12" s="30">
        <v>11.7</v>
      </c>
      <c r="D12" s="46">
        <f t="shared" si="1"/>
        <v>91.85115402731982</v>
      </c>
      <c r="E12" s="57">
        <v>9.4</v>
      </c>
      <c r="F12" s="70">
        <f t="shared" si="0"/>
        <v>2.299999999999999</v>
      </c>
      <c r="G12" s="186">
        <v>18.7</v>
      </c>
      <c r="H12" s="115">
        <v>28.8</v>
      </c>
      <c r="I12" s="85">
        <f t="shared" si="2"/>
        <v>-10.100000000000001</v>
      </c>
      <c r="J12" s="33">
        <f t="shared" si="3"/>
        <v>15.982905982905983</v>
      </c>
      <c r="K12" s="66">
        <f t="shared" si="4"/>
        <v>30.638297872340424</v>
      </c>
      <c r="L12" s="70">
        <f t="shared" si="5"/>
        <v>-14.65539188943444</v>
      </c>
      <c r="M12" s="26"/>
      <c r="N12" s="242"/>
      <c r="O12" s="239"/>
      <c r="P12" s="239"/>
    </row>
    <row r="13" spans="1:16" s="3" customFormat="1" ht="15">
      <c r="A13" s="134" t="s">
        <v>10</v>
      </c>
      <c r="B13" s="183">
        <v>6.681</v>
      </c>
      <c r="C13" s="30">
        <v>6.2</v>
      </c>
      <c r="D13" s="46">
        <f t="shared" si="1"/>
        <v>92.80047897021404</v>
      </c>
      <c r="E13" s="57">
        <v>4.8</v>
      </c>
      <c r="F13" s="70">
        <f t="shared" si="0"/>
        <v>1.4000000000000004</v>
      </c>
      <c r="G13" s="186">
        <v>10.5</v>
      </c>
      <c r="H13" s="115">
        <v>10.9</v>
      </c>
      <c r="I13" s="85">
        <f t="shared" si="2"/>
        <v>-0.40000000000000036</v>
      </c>
      <c r="J13" s="33">
        <f t="shared" si="3"/>
        <v>16.935483870967744</v>
      </c>
      <c r="K13" s="66">
        <f t="shared" si="4"/>
        <v>22.708333333333336</v>
      </c>
      <c r="L13" s="70">
        <f t="shared" si="5"/>
        <v>-5.772849462365592</v>
      </c>
      <c r="N13" s="242"/>
      <c r="O13" s="239"/>
      <c r="P13" s="239"/>
    </row>
    <row r="14" spans="1:16" s="3" customFormat="1" ht="15">
      <c r="A14" s="134" t="s">
        <v>11</v>
      </c>
      <c r="B14" s="183">
        <v>249.021</v>
      </c>
      <c r="C14" s="30">
        <v>246.9</v>
      </c>
      <c r="D14" s="46">
        <f t="shared" si="1"/>
        <v>99.14826460419002</v>
      </c>
      <c r="E14" s="57">
        <v>256.3</v>
      </c>
      <c r="F14" s="70">
        <f t="shared" si="0"/>
        <v>-9.400000000000006</v>
      </c>
      <c r="G14" s="186">
        <v>892</v>
      </c>
      <c r="H14" s="115">
        <v>846.3</v>
      </c>
      <c r="I14" s="85">
        <f t="shared" si="2"/>
        <v>45.700000000000045</v>
      </c>
      <c r="J14" s="33">
        <f t="shared" si="3"/>
        <v>36.12798703928716</v>
      </c>
      <c r="K14" s="66">
        <f t="shared" si="4"/>
        <v>33.01989855637924</v>
      </c>
      <c r="L14" s="70">
        <f t="shared" si="5"/>
        <v>3.108088482907924</v>
      </c>
      <c r="N14" s="242"/>
      <c r="O14" s="239"/>
      <c r="P14" s="239"/>
    </row>
    <row r="15" spans="1:16" s="3" customFormat="1" ht="15">
      <c r="A15" s="134" t="s">
        <v>12</v>
      </c>
      <c r="B15" s="183">
        <v>237.369</v>
      </c>
      <c r="C15" s="30">
        <v>217.5</v>
      </c>
      <c r="D15" s="46">
        <f t="shared" si="1"/>
        <v>91.62948826510623</v>
      </c>
      <c r="E15" s="57">
        <v>261.2</v>
      </c>
      <c r="F15" s="70">
        <f t="shared" si="0"/>
        <v>-43.69999999999999</v>
      </c>
      <c r="G15" s="186">
        <v>625.2</v>
      </c>
      <c r="H15" s="115">
        <v>786.4</v>
      </c>
      <c r="I15" s="85">
        <f t="shared" si="2"/>
        <v>-161.19999999999993</v>
      </c>
      <c r="J15" s="33">
        <f t="shared" si="3"/>
        <v>28.7448275862069</v>
      </c>
      <c r="K15" s="66">
        <f t="shared" si="4"/>
        <v>30.10719754977029</v>
      </c>
      <c r="L15" s="70">
        <f t="shared" si="5"/>
        <v>-1.362369963563392</v>
      </c>
      <c r="N15" s="242"/>
      <c r="O15" s="239"/>
      <c r="P15" s="239"/>
    </row>
    <row r="16" spans="1:16" s="3" customFormat="1" ht="15">
      <c r="A16" s="134" t="s">
        <v>93</v>
      </c>
      <c r="B16" s="183">
        <v>42.619</v>
      </c>
      <c r="C16" s="30">
        <v>42.6</v>
      </c>
      <c r="D16" s="46">
        <f t="shared" si="1"/>
        <v>99.95541894460219</v>
      </c>
      <c r="E16" s="57">
        <v>33.4</v>
      </c>
      <c r="F16" s="70">
        <f t="shared" si="0"/>
        <v>9.200000000000003</v>
      </c>
      <c r="G16" s="186">
        <v>102.805</v>
      </c>
      <c r="H16" s="115">
        <v>101.9</v>
      </c>
      <c r="I16" s="85">
        <f t="shared" si="2"/>
        <v>0.9050000000000011</v>
      </c>
      <c r="J16" s="33">
        <f t="shared" si="3"/>
        <v>24.132629107981224</v>
      </c>
      <c r="K16" s="66">
        <f t="shared" si="4"/>
        <v>30.50898203592815</v>
      </c>
      <c r="L16" s="70">
        <f t="shared" si="5"/>
        <v>-6.376352927946925</v>
      </c>
      <c r="N16" s="242"/>
      <c r="O16" s="239"/>
      <c r="P16" s="239"/>
    </row>
    <row r="17" spans="1:16" s="3" customFormat="1" ht="15">
      <c r="A17" s="134" t="s">
        <v>13</v>
      </c>
      <c r="B17" s="183">
        <v>182.932</v>
      </c>
      <c r="C17" s="30">
        <v>177.7</v>
      </c>
      <c r="D17" s="46">
        <f t="shared" si="1"/>
        <v>97.13992084490411</v>
      </c>
      <c r="E17" s="57">
        <v>190.7</v>
      </c>
      <c r="F17" s="70">
        <f t="shared" si="0"/>
        <v>-13</v>
      </c>
      <c r="G17" s="186">
        <v>536.82</v>
      </c>
      <c r="H17" s="115">
        <v>557.6</v>
      </c>
      <c r="I17" s="85">
        <f t="shared" si="2"/>
        <v>-20.779999999999973</v>
      </c>
      <c r="J17" s="33">
        <f t="shared" si="3"/>
        <v>30.20934158694429</v>
      </c>
      <c r="K17" s="66">
        <f t="shared" si="4"/>
        <v>29.2396434189827</v>
      </c>
      <c r="L17" s="70">
        <f t="shared" si="5"/>
        <v>0.9696981679615924</v>
      </c>
      <c r="N17" s="242"/>
      <c r="O17" s="239"/>
      <c r="P17" s="239"/>
    </row>
    <row r="18" spans="1:16" s="3" customFormat="1" ht="15">
      <c r="A18" s="134" t="s">
        <v>14</v>
      </c>
      <c r="B18" s="183">
        <v>164.698</v>
      </c>
      <c r="C18" s="30">
        <v>132.2</v>
      </c>
      <c r="D18" s="46">
        <f t="shared" si="1"/>
        <v>80.26812711751205</v>
      </c>
      <c r="E18" s="57">
        <v>165</v>
      </c>
      <c r="F18" s="70">
        <f t="shared" si="0"/>
        <v>-32.80000000000001</v>
      </c>
      <c r="G18" s="186">
        <v>305.5</v>
      </c>
      <c r="H18" s="115">
        <v>519.8</v>
      </c>
      <c r="I18" s="85">
        <f t="shared" si="2"/>
        <v>-214.29999999999995</v>
      </c>
      <c r="J18" s="33">
        <f t="shared" si="3"/>
        <v>23.108925869894104</v>
      </c>
      <c r="K18" s="66">
        <f t="shared" si="4"/>
        <v>31.5030303030303</v>
      </c>
      <c r="L18" s="70">
        <f t="shared" si="5"/>
        <v>-8.394104433136196</v>
      </c>
      <c r="N18" s="242"/>
      <c r="O18" s="239"/>
      <c r="P18" s="239"/>
    </row>
    <row r="19" spans="1:16" s="3" customFormat="1" ht="15">
      <c r="A19" s="134" t="s">
        <v>15</v>
      </c>
      <c r="B19" s="183">
        <v>11.899</v>
      </c>
      <c r="C19" s="30">
        <v>11</v>
      </c>
      <c r="D19" s="46">
        <f t="shared" si="1"/>
        <v>92.44474325573579</v>
      </c>
      <c r="E19" s="57">
        <v>12.6</v>
      </c>
      <c r="F19" s="70">
        <f t="shared" si="0"/>
        <v>-1.5999999999999996</v>
      </c>
      <c r="G19" s="186">
        <v>31</v>
      </c>
      <c r="H19" s="115">
        <v>35</v>
      </c>
      <c r="I19" s="85">
        <f t="shared" si="2"/>
        <v>-4</v>
      </c>
      <c r="J19" s="33">
        <f t="shared" si="3"/>
        <v>28.181818181818183</v>
      </c>
      <c r="K19" s="66">
        <f t="shared" si="4"/>
        <v>27.77777777777778</v>
      </c>
      <c r="L19" s="70">
        <f t="shared" si="5"/>
        <v>0.40404040404040487</v>
      </c>
      <c r="N19" s="242"/>
      <c r="O19" s="239"/>
      <c r="P19" s="239"/>
    </row>
    <row r="20" spans="1:16" s="3" customFormat="1" ht="15">
      <c r="A20" s="134" t="s">
        <v>16</v>
      </c>
      <c r="B20" s="183">
        <v>305.69</v>
      </c>
      <c r="C20" s="30">
        <v>296.9</v>
      </c>
      <c r="D20" s="46">
        <f t="shared" si="1"/>
        <v>97.12453793058327</v>
      </c>
      <c r="E20" s="57">
        <v>346.3</v>
      </c>
      <c r="F20" s="70">
        <f t="shared" si="0"/>
        <v>-49.400000000000034</v>
      </c>
      <c r="G20" s="186">
        <v>766</v>
      </c>
      <c r="H20" s="115">
        <v>1036.2</v>
      </c>
      <c r="I20" s="85">
        <f t="shared" si="2"/>
        <v>-270.20000000000005</v>
      </c>
      <c r="J20" s="33">
        <f t="shared" si="3"/>
        <v>25.799932637251604</v>
      </c>
      <c r="K20" s="66">
        <f t="shared" si="4"/>
        <v>29.922032919434017</v>
      </c>
      <c r="L20" s="70">
        <f t="shared" si="5"/>
        <v>-4.122100282182412</v>
      </c>
      <c r="N20" s="242"/>
      <c r="O20" s="239"/>
      <c r="P20" s="239"/>
    </row>
    <row r="21" spans="1:16" s="3" customFormat="1" ht="15">
      <c r="A21" s="134" t="s">
        <v>17</v>
      </c>
      <c r="B21" s="183">
        <v>1.578</v>
      </c>
      <c r="C21" s="30">
        <v>1.578</v>
      </c>
      <c r="D21" s="46">
        <f t="shared" si="1"/>
        <v>100</v>
      </c>
      <c r="E21" s="57">
        <v>1.8</v>
      </c>
      <c r="F21" s="70">
        <f t="shared" si="0"/>
        <v>-0.22199999999999998</v>
      </c>
      <c r="G21" s="186">
        <v>3.1</v>
      </c>
      <c r="H21" s="115">
        <v>5.3</v>
      </c>
      <c r="I21" s="85">
        <f t="shared" si="2"/>
        <v>-2.1999999999999997</v>
      </c>
      <c r="J21" s="33">
        <f t="shared" si="3"/>
        <v>19.64512040557668</v>
      </c>
      <c r="K21" s="66">
        <f t="shared" si="4"/>
        <v>29.444444444444443</v>
      </c>
      <c r="L21" s="70">
        <f t="shared" si="5"/>
        <v>-9.799324038867763</v>
      </c>
      <c r="N21" s="242"/>
      <c r="O21" s="239"/>
      <c r="P21" s="239"/>
    </row>
    <row r="22" spans="1:16" s="3" customFormat="1" ht="15">
      <c r="A22" s="134" t="s">
        <v>18</v>
      </c>
      <c r="B22" s="183">
        <v>125.076</v>
      </c>
      <c r="C22" s="30">
        <v>102.6</v>
      </c>
      <c r="D22" s="46">
        <f t="shared" si="1"/>
        <v>82.03012568358437</v>
      </c>
      <c r="E22" s="57">
        <v>127.6</v>
      </c>
      <c r="F22" s="70">
        <f t="shared" si="0"/>
        <v>-25</v>
      </c>
      <c r="G22" s="186">
        <v>269.2</v>
      </c>
      <c r="H22" s="115">
        <v>370.9</v>
      </c>
      <c r="I22" s="85">
        <f t="shared" si="2"/>
        <v>-101.69999999999999</v>
      </c>
      <c r="J22" s="33">
        <f t="shared" si="3"/>
        <v>26.237816764132553</v>
      </c>
      <c r="K22" s="66">
        <f t="shared" si="4"/>
        <v>29.06739811912226</v>
      </c>
      <c r="L22" s="70">
        <f t="shared" si="5"/>
        <v>-2.829581354989706</v>
      </c>
      <c r="N22" s="242"/>
      <c r="O22" s="239"/>
      <c r="P22" s="239"/>
    </row>
    <row r="23" spans="1:16" s="3" customFormat="1" ht="15">
      <c r="A23" s="134" t="s">
        <v>19</v>
      </c>
      <c r="B23" s="183">
        <v>14.317</v>
      </c>
      <c r="C23" s="30">
        <v>13</v>
      </c>
      <c r="D23" s="46">
        <f t="shared" si="1"/>
        <v>90.80114549137389</v>
      </c>
      <c r="E23" s="57">
        <v>12</v>
      </c>
      <c r="F23" s="70">
        <f t="shared" si="0"/>
        <v>1</v>
      </c>
      <c r="G23" s="186">
        <v>33.156</v>
      </c>
      <c r="H23" s="115">
        <v>32.3</v>
      </c>
      <c r="I23" s="85">
        <f t="shared" si="2"/>
        <v>0.8560000000000016</v>
      </c>
      <c r="J23" s="33">
        <f t="shared" si="3"/>
        <v>25.504615384615384</v>
      </c>
      <c r="K23" s="66">
        <f t="shared" si="4"/>
        <v>26.916666666666664</v>
      </c>
      <c r="L23" s="70">
        <f t="shared" si="5"/>
        <v>-1.41205128205128</v>
      </c>
      <c r="N23" s="242"/>
      <c r="O23" s="239"/>
      <c r="P23" s="239"/>
    </row>
    <row r="24" spans="1:16" s="19" customFormat="1" ht="15.75">
      <c r="A24" s="92" t="s">
        <v>20</v>
      </c>
      <c r="B24" s="182">
        <v>136.086</v>
      </c>
      <c r="C24" s="29">
        <f>SUM(C25:C34)-C28</f>
        <v>124.571</v>
      </c>
      <c r="D24" s="42">
        <f t="shared" si="1"/>
        <v>91.53843892832472</v>
      </c>
      <c r="E24" s="42">
        <v>111.07800000000002</v>
      </c>
      <c r="F24" s="44">
        <f t="shared" si="0"/>
        <v>13.49299999999998</v>
      </c>
      <c r="G24" s="185">
        <f>SUM(G25:G34)-G28</f>
        <v>308.1</v>
      </c>
      <c r="H24" s="112">
        <v>319.192</v>
      </c>
      <c r="I24" s="43">
        <f t="shared" si="2"/>
        <v>-11.091999999999985</v>
      </c>
      <c r="J24" s="32">
        <f t="shared" si="3"/>
        <v>24.732883255332304</v>
      </c>
      <c r="K24" s="45">
        <f t="shared" si="4"/>
        <v>28.73584328129782</v>
      </c>
      <c r="L24" s="71">
        <f>J24-K24</f>
        <v>-4.002960025965518</v>
      </c>
      <c r="N24" s="20"/>
      <c r="O24" s="239"/>
      <c r="P24" s="239"/>
    </row>
    <row r="25" spans="1:16" s="3" customFormat="1" ht="15" hidden="1">
      <c r="A25" s="134" t="s">
        <v>61</v>
      </c>
      <c r="B25" s="183">
        <v>0.003</v>
      </c>
      <c r="C25" s="30"/>
      <c r="D25" s="46">
        <f t="shared" si="1"/>
        <v>0</v>
      </c>
      <c r="E25" s="46"/>
      <c r="F25" s="70">
        <f t="shared" si="0"/>
        <v>0</v>
      </c>
      <c r="G25" s="186"/>
      <c r="H25" s="115"/>
      <c r="I25" s="85">
        <f t="shared" si="2"/>
        <v>0</v>
      </c>
      <c r="J25" s="33">
        <f t="shared" si="3"/>
      </c>
      <c r="K25" s="66">
        <f t="shared" si="4"/>
      </c>
      <c r="L25" s="70" t="e">
        <f t="shared" si="5"/>
        <v>#VALUE!</v>
      </c>
      <c r="N25" s="242"/>
      <c r="O25" s="239"/>
      <c r="P25" s="239"/>
    </row>
    <row r="26" spans="1:16" s="3" customFormat="1" ht="15" hidden="1">
      <c r="A26" s="134" t="s">
        <v>21</v>
      </c>
      <c r="B26" s="183">
        <v>0</v>
      </c>
      <c r="C26" s="30"/>
      <c r="D26" s="46" t="e">
        <f t="shared" si="1"/>
        <v>#DIV/0!</v>
      </c>
      <c r="E26" s="46"/>
      <c r="F26" s="70">
        <f t="shared" si="0"/>
        <v>0</v>
      </c>
      <c r="G26" s="186"/>
      <c r="H26" s="115"/>
      <c r="I26" s="85">
        <f t="shared" si="2"/>
        <v>0</v>
      </c>
      <c r="J26" s="33">
        <f t="shared" si="3"/>
      </c>
      <c r="K26" s="66">
        <f t="shared" si="4"/>
      </c>
      <c r="L26" s="70" t="e">
        <f t="shared" si="5"/>
        <v>#VALUE!</v>
      </c>
      <c r="N26" s="242"/>
      <c r="O26" s="239"/>
      <c r="P26" s="239"/>
    </row>
    <row r="27" spans="1:16" s="3" customFormat="1" ht="15">
      <c r="A27" s="134" t="s">
        <v>22</v>
      </c>
      <c r="B27" s="183">
        <v>1.708</v>
      </c>
      <c r="C27" s="30">
        <v>1.708</v>
      </c>
      <c r="D27" s="46">
        <f t="shared" si="1"/>
        <v>100</v>
      </c>
      <c r="E27" s="46">
        <v>1.4</v>
      </c>
      <c r="F27" s="70">
        <f t="shared" si="0"/>
        <v>0.30800000000000005</v>
      </c>
      <c r="G27" s="186">
        <v>2.8</v>
      </c>
      <c r="H27" s="115">
        <v>2.492</v>
      </c>
      <c r="I27" s="85">
        <f t="shared" si="2"/>
        <v>0.30799999999999983</v>
      </c>
      <c r="J27" s="33">
        <f t="shared" si="3"/>
        <v>16.39344262295082</v>
      </c>
      <c r="K27" s="66">
        <f t="shared" si="4"/>
        <v>17.8</v>
      </c>
      <c r="L27" s="70">
        <f t="shared" si="5"/>
        <v>-1.4065573770491824</v>
      </c>
      <c r="N27" s="242"/>
      <c r="O27" s="239"/>
      <c r="P27" s="239"/>
    </row>
    <row r="28" spans="1:16" s="3" customFormat="1" ht="15" hidden="1">
      <c r="A28" s="134" t="s">
        <v>62</v>
      </c>
      <c r="B28" s="183"/>
      <c r="C28" s="30"/>
      <c r="D28" s="46" t="e">
        <f t="shared" si="1"/>
        <v>#DIV/0!</v>
      </c>
      <c r="E28" s="46"/>
      <c r="F28" s="70">
        <f t="shared" si="0"/>
        <v>0</v>
      </c>
      <c r="G28" s="186"/>
      <c r="H28" s="115"/>
      <c r="I28" s="85">
        <f t="shared" si="2"/>
        <v>0</v>
      </c>
      <c r="J28" s="33">
        <f t="shared" si="3"/>
      </c>
      <c r="K28" s="66">
        <f t="shared" si="4"/>
      </c>
      <c r="L28" s="70" t="e">
        <f t="shared" si="5"/>
        <v>#VALUE!</v>
      </c>
      <c r="N28" s="242"/>
      <c r="O28" s="239"/>
      <c r="P28" s="239"/>
    </row>
    <row r="29" spans="1:16" s="3" customFormat="1" ht="15">
      <c r="A29" s="134" t="s">
        <v>23</v>
      </c>
      <c r="B29" s="183">
        <v>73.686</v>
      </c>
      <c r="C29" s="30">
        <v>68.6</v>
      </c>
      <c r="D29" s="46">
        <f t="shared" si="1"/>
        <v>93.09773905490864</v>
      </c>
      <c r="E29" s="46">
        <v>63.2</v>
      </c>
      <c r="F29" s="70">
        <f t="shared" si="0"/>
        <v>5.3999999999999915</v>
      </c>
      <c r="G29" s="186">
        <v>144.9</v>
      </c>
      <c r="H29" s="115">
        <v>149.1</v>
      </c>
      <c r="I29" s="85">
        <f t="shared" si="2"/>
        <v>-4.199999999999989</v>
      </c>
      <c r="J29" s="33">
        <f t="shared" si="3"/>
        <v>21.122448979591837</v>
      </c>
      <c r="K29" s="66">
        <f t="shared" si="4"/>
        <v>23.591772151898734</v>
      </c>
      <c r="L29" s="70">
        <f t="shared" si="5"/>
        <v>-2.469323172306897</v>
      </c>
      <c r="N29" s="242"/>
      <c r="O29" s="239"/>
      <c r="P29" s="239"/>
    </row>
    <row r="30" spans="1:16" s="3" customFormat="1" ht="15">
      <c r="A30" s="134" t="s">
        <v>24</v>
      </c>
      <c r="B30" s="183">
        <v>22.393</v>
      </c>
      <c r="C30" s="30">
        <v>20.5</v>
      </c>
      <c r="D30" s="46">
        <f t="shared" si="1"/>
        <v>91.54646541329879</v>
      </c>
      <c r="E30" s="46">
        <v>16.5</v>
      </c>
      <c r="F30" s="70">
        <f t="shared" si="0"/>
        <v>4</v>
      </c>
      <c r="G30" s="186">
        <v>64.1</v>
      </c>
      <c r="H30" s="115">
        <v>60.8</v>
      </c>
      <c r="I30" s="85">
        <f t="shared" si="2"/>
        <v>3.299999999999997</v>
      </c>
      <c r="J30" s="33">
        <f t="shared" si="3"/>
        <v>31.268292682926827</v>
      </c>
      <c r="K30" s="66">
        <f t="shared" si="4"/>
        <v>36.848484848484844</v>
      </c>
      <c r="L30" s="70">
        <f t="shared" si="5"/>
        <v>-5.580192165558017</v>
      </c>
      <c r="N30" s="242"/>
      <c r="O30" s="239"/>
      <c r="P30" s="239"/>
    </row>
    <row r="31" spans="1:16" s="3" customFormat="1" ht="15">
      <c r="A31" s="134" t="s">
        <v>25</v>
      </c>
      <c r="B31" s="183">
        <v>25.84</v>
      </c>
      <c r="C31" s="30">
        <v>22.4</v>
      </c>
      <c r="D31" s="46">
        <f t="shared" si="1"/>
        <v>86.68730650154798</v>
      </c>
      <c r="E31" s="46">
        <v>23</v>
      </c>
      <c r="F31" s="70">
        <f t="shared" si="0"/>
        <v>-0.6000000000000014</v>
      </c>
      <c r="G31" s="186">
        <v>65.5</v>
      </c>
      <c r="H31" s="115">
        <v>82.9</v>
      </c>
      <c r="I31" s="85">
        <f t="shared" si="2"/>
        <v>-17.400000000000006</v>
      </c>
      <c r="J31" s="33">
        <f t="shared" si="3"/>
        <v>29.24107142857143</v>
      </c>
      <c r="K31" s="66">
        <f t="shared" si="4"/>
        <v>36.04347826086957</v>
      </c>
      <c r="L31" s="70">
        <f t="shared" si="5"/>
        <v>-6.802406832298139</v>
      </c>
      <c r="N31" s="242"/>
      <c r="O31" s="239"/>
      <c r="P31" s="239"/>
    </row>
    <row r="32" spans="1:16" s="3" customFormat="1" ht="15" hidden="1">
      <c r="A32" s="134" t="s">
        <v>26</v>
      </c>
      <c r="B32" s="183"/>
      <c r="C32" s="30"/>
      <c r="D32" s="46" t="e">
        <f t="shared" si="1"/>
        <v>#DIV/0!</v>
      </c>
      <c r="E32" s="46"/>
      <c r="F32" s="70">
        <f t="shared" si="0"/>
        <v>0</v>
      </c>
      <c r="G32" s="186"/>
      <c r="H32" s="115"/>
      <c r="I32" s="85">
        <f t="shared" si="2"/>
        <v>0</v>
      </c>
      <c r="J32" s="33">
        <f t="shared" si="3"/>
      </c>
      <c r="K32" s="66">
        <f t="shared" si="4"/>
      </c>
      <c r="L32" s="70" t="e">
        <f t="shared" si="5"/>
        <v>#VALUE!</v>
      </c>
      <c r="N32" s="242"/>
      <c r="O32" s="239"/>
      <c r="P32" s="239"/>
    </row>
    <row r="33" spans="1:16" s="3" customFormat="1" ht="15">
      <c r="A33" s="134" t="s">
        <v>27</v>
      </c>
      <c r="B33" s="183">
        <v>4.463</v>
      </c>
      <c r="C33" s="30">
        <v>4.463</v>
      </c>
      <c r="D33" s="46">
        <f t="shared" si="1"/>
        <v>100</v>
      </c>
      <c r="E33" s="46">
        <v>2.078</v>
      </c>
      <c r="F33" s="70">
        <f t="shared" si="0"/>
        <v>2.3850000000000002</v>
      </c>
      <c r="G33" s="186">
        <v>12</v>
      </c>
      <c r="H33" s="115">
        <v>7</v>
      </c>
      <c r="I33" s="85">
        <f t="shared" si="2"/>
        <v>5</v>
      </c>
      <c r="J33" s="33">
        <f t="shared" si="3"/>
        <v>26.88774367017701</v>
      </c>
      <c r="K33" s="66">
        <f t="shared" si="4"/>
        <v>33.68623676612127</v>
      </c>
      <c r="L33" s="70">
        <f t="shared" si="5"/>
        <v>-6.798493095944259</v>
      </c>
      <c r="N33" s="242"/>
      <c r="O33" s="239"/>
      <c r="P33" s="239"/>
    </row>
    <row r="34" spans="1:16" s="3" customFormat="1" ht="15">
      <c r="A34" s="134" t="s">
        <v>28</v>
      </c>
      <c r="B34" s="183">
        <v>7.993</v>
      </c>
      <c r="C34" s="30">
        <v>6.9</v>
      </c>
      <c r="D34" s="46">
        <f t="shared" si="1"/>
        <v>86.32553484298762</v>
      </c>
      <c r="E34" s="46">
        <v>4.9</v>
      </c>
      <c r="F34" s="70">
        <f t="shared" si="0"/>
        <v>2</v>
      </c>
      <c r="G34" s="186">
        <v>18.8</v>
      </c>
      <c r="H34" s="115">
        <v>16.9</v>
      </c>
      <c r="I34" s="85">
        <f t="shared" si="2"/>
        <v>1.9000000000000021</v>
      </c>
      <c r="J34" s="33">
        <f t="shared" si="3"/>
        <v>27.246376811594203</v>
      </c>
      <c r="K34" s="66">
        <f t="shared" si="4"/>
        <v>34.48979591836734</v>
      </c>
      <c r="L34" s="70">
        <f t="shared" si="5"/>
        <v>-7.243419106773139</v>
      </c>
      <c r="N34" s="242"/>
      <c r="O34" s="239"/>
      <c r="P34" s="239"/>
    </row>
    <row r="35" spans="1:16" s="19" customFormat="1" ht="15.75">
      <c r="A35" s="92" t="s">
        <v>94</v>
      </c>
      <c r="B35" s="182">
        <v>1210.4</v>
      </c>
      <c r="C35" s="29">
        <f>SUM(C36:C42)</f>
        <v>1198.7</v>
      </c>
      <c r="D35" s="42">
        <f t="shared" si="1"/>
        <v>99.03337739590218</v>
      </c>
      <c r="E35" s="29">
        <f>SUM(E36:E42)</f>
        <v>1158.1999999999998</v>
      </c>
      <c r="F35" s="44">
        <f t="shared" si="0"/>
        <v>40.50000000000023</v>
      </c>
      <c r="G35" s="41">
        <f>SUM(G36:G42)</f>
        <v>3363.8999999999996</v>
      </c>
      <c r="H35" s="41">
        <f>SUM(H36:H42)</f>
        <v>2979.27</v>
      </c>
      <c r="I35" s="43">
        <f>G35-H35</f>
        <v>384.62999999999965</v>
      </c>
      <c r="J35" s="32">
        <f t="shared" si="3"/>
        <v>28.062901476599645</v>
      </c>
      <c r="K35" s="45">
        <f t="shared" si="4"/>
        <v>25.7232774995683</v>
      </c>
      <c r="L35" s="44">
        <f>J35-K35</f>
        <v>2.3396239770313443</v>
      </c>
      <c r="M35" s="20"/>
      <c r="N35" s="20"/>
      <c r="O35" s="239"/>
      <c r="P35" s="239"/>
    </row>
    <row r="36" spans="1:16" s="25" customFormat="1" ht="15">
      <c r="A36" s="134" t="s">
        <v>63</v>
      </c>
      <c r="B36" s="183">
        <v>13.142</v>
      </c>
      <c r="C36" s="30">
        <v>13</v>
      </c>
      <c r="D36" s="46">
        <f t="shared" si="1"/>
        <v>98.91949474965759</v>
      </c>
      <c r="E36" s="46">
        <v>11.7</v>
      </c>
      <c r="F36" s="50">
        <f t="shared" si="0"/>
        <v>1.3000000000000007</v>
      </c>
      <c r="G36" s="187">
        <v>61.8</v>
      </c>
      <c r="H36" s="108">
        <v>58.17</v>
      </c>
      <c r="I36" s="48">
        <f t="shared" si="2"/>
        <v>3.6299999999999955</v>
      </c>
      <c r="J36" s="30">
        <f t="shared" si="3"/>
        <v>47.53846153846154</v>
      </c>
      <c r="K36" s="66">
        <f t="shared" si="4"/>
        <v>49.717948717948715</v>
      </c>
      <c r="L36" s="50">
        <f aca="true" t="shared" si="6" ref="L36:L99">J36-K36</f>
        <v>-2.1794871794871753</v>
      </c>
      <c r="M36" s="3"/>
      <c r="N36" s="242"/>
      <c r="O36" s="239"/>
      <c r="P36" s="239"/>
    </row>
    <row r="37" spans="1:16" s="3" customFormat="1" ht="15">
      <c r="A37" s="149" t="s">
        <v>67</v>
      </c>
      <c r="B37" s="140">
        <v>37.194</v>
      </c>
      <c r="C37" s="30">
        <v>34.7</v>
      </c>
      <c r="D37" s="46">
        <f t="shared" si="1"/>
        <v>93.29461741141044</v>
      </c>
      <c r="E37" s="46">
        <v>20.1</v>
      </c>
      <c r="F37" s="50">
        <f t="shared" si="0"/>
        <v>14.600000000000001</v>
      </c>
      <c r="G37" s="187">
        <v>52.3</v>
      </c>
      <c r="H37" s="108">
        <v>32.4</v>
      </c>
      <c r="I37" s="48">
        <f t="shared" si="2"/>
        <v>19.9</v>
      </c>
      <c r="J37" s="30">
        <f t="shared" si="3"/>
        <v>15.072046109510085</v>
      </c>
      <c r="K37" s="66">
        <f t="shared" si="4"/>
        <v>16.119402985074625</v>
      </c>
      <c r="L37" s="50">
        <f>J37-K37</f>
        <v>-1.0473568755645406</v>
      </c>
      <c r="N37" s="242"/>
      <c r="O37" s="239"/>
      <c r="P37" s="239"/>
    </row>
    <row r="38" spans="1:16" s="6" customFormat="1" ht="15">
      <c r="A38" s="146" t="s">
        <v>102</v>
      </c>
      <c r="B38" s="161">
        <v>196.5</v>
      </c>
      <c r="C38" s="163">
        <v>195.1</v>
      </c>
      <c r="D38" s="57">
        <f>C38/B38*100</f>
        <v>99.28753180661577</v>
      </c>
      <c r="E38" s="147">
        <v>192.3</v>
      </c>
      <c r="F38" s="50">
        <f>C38-E38</f>
        <v>2.799999999999983</v>
      </c>
      <c r="G38" s="159">
        <v>527.8</v>
      </c>
      <c r="H38" s="147">
        <v>525.4</v>
      </c>
      <c r="I38" s="48">
        <f>G38-H38</f>
        <v>2.3999999999999773</v>
      </c>
      <c r="J38" s="33">
        <f>G38/C38*10</f>
        <v>27.052793439261915</v>
      </c>
      <c r="K38" s="66">
        <f>IF(E38&gt;0,H38/E38*10,"")</f>
        <v>27.321892875715026</v>
      </c>
      <c r="L38" s="148">
        <f>J38-K38</f>
        <v>-0.26909943645311074</v>
      </c>
      <c r="N38" s="239"/>
      <c r="O38" s="239"/>
      <c r="P38" s="239"/>
    </row>
    <row r="39" spans="1:16" s="3" customFormat="1" ht="15">
      <c r="A39" s="134" t="s">
        <v>30</v>
      </c>
      <c r="B39" s="183">
        <v>184.543</v>
      </c>
      <c r="C39" s="30">
        <v>180.8</v>
      </c>
      <c r="D39" s="46">
        <f t="shared" si="1"/>
        <v>97.97174642224306</v>
      </c>
      <c r="E39" s="46">
        <v>175.4</v>
      </c>
      <c r="F39" s="50">
        <f t="shared" si="0"/>
        <v>5.400000000000006</v>
      </c>
      <c r="G39" s="187">
        <v>973.3</v>
      </c>
      <c r="H39" s="108">
        <v>971.8</v>
      </c>
      <c r="I39" s="48">
        <f t="shared" si="2"/>
        <v>1.5</v>
      </c>
      <c r="J39" s="30">
        <f t="shared" si="3"/>
        <v>53.8329646017699</v>
      </c>
      <c r="K39" s="66">
        <f t="shared" si="4"/>
        <v>55.40478905359179</v>
      </c>
      <c r="L39" s="50">
        <f t="shared" si="6"/>
        <v>-1.5718244518218896</v>
      </c>
      <c r="N39" s="242"/>
      <c r="O39" s="239"/>
      <c r="P39" s="239"/>
    </row>
    <row r="40" spans="1:16" s="3" customFormat="1" ht="15">
      <c r="A40" s="134" t="s">
        <v>31</v>
      </c>
      <c r="B40" s="183">
        <v>4.696</v>
      </c>
      <c r="C40" s="30">
        <v>4.5</v>
      </c>
      <c r="D40" s="46">
        <f t="shared" si="1"/>
        <v>95.82623509369677</v>
      </c>
      <c r="E40" s="57">
        <v>4.7</v>
      </c>
      <c r="F40" s="50">
        <f t="shared" si="0"/>
        <v>-0.20000000000000018</v>
      </c>
      <c r="G40" s="187">
        <v>8.3</v>
      </c>
      <c r="H40" s="108">
        <v>7.3</v>
      </c>
      <c r="I40" s="48">
        <f>G40-H40</f>
        <v>1.0000000000000009</v>
      </c>
      <c r="J40" s="30">
        <f t="shared" si="3"/>
        <v>18.444444444444446</v>
      </c>
      <c r="K40" s="66">
        <f t="shared" si="4"/>
        <v>15.53191489361702</v>
      </c>
      <c r="L40" s="50">
        <f t="shared" si="6"/>
        <v>2.9125295508274256</v>
      </c>
      <c r="N40" s="242"/>
      <c r="O40" s="239"/>
      <c r="P40" s="239"/>
    </row>
    <row r="41" spans="1:16" s="3" customFormat="1" ht="15">
      <c r="A41" s="134" t="s">
        <v>32</v>
      </c>
      <c r="B41" s="183">
        <v>335.085</v>
      </c>
      <c r="C41" s="30">
        <v>333.9</v>
      </c>
      <c r="D41" s="46">
        <f t="shared" si="1"/>
        <v>99.646358386678</v>
      </c>
      <c r="E41" s="46">
        <v>318.1</v>
      </c>
      <c r="F41" s="50">
        <f t="shared" si="0"/>
        <v>15.799999999999955</v>
      </c>
      <c r="G41" s="187">
        <v>584.7</v>
      </c>
      <c r="H41" s="108">
        <v>373.2</v>
      </c>
      <c r="I41" s="48">
        <f t="shared" si="2"/>
        <v>211.50000000000006</v>
      </c>
      <c r="J41" s="30">
        <f t="shared" si="3"/>
        <v>17.511230907457325</v>
      </c>
      <c r="K41" s="66">
        <f t="shared" si="4"/>
        <v>11.73215969820811</v>
      </c>
      <c r="L41" s="70">
        <f t="shared" si="6"/>
        <v>5.779071209249215</v>
      </c>
      <c r="N41" s="242"/>
      <c r="O41" s="239"/>
      <c r="P41" s="239"/>
    </row>
    <row r="42" spans="1:16" s="3" customFormat="1" ht="15">
      <c r="A42" s="134" t="s">
        <v>33</v>
      </c>
      <c r="B42" s="183">
        <v>438.938</v>
      </c>
      <c r="C42" s="30">
        <v>436.7</v>
      </c>
      <c r="D42" s="46">
        <f t="shared" si="1"/>
        <v>99.49013300283866</v>
      </c>
      <c r="E42" s="46">
        <v>435.9</v>
      </c>
      <c r="F42" s="50">
        <f t="shared" si="0"/>
        <v>0.8000000000000114</v>
      </c>
      <c r="G42" s="187">
        <v>1155.7</v>
      </c>
      <c r="H42" s="108">
        <v>1011</v>
      </c>
      <c r="I42" s="48">
        <f t="shared" si="2"/>
        <v>144.70000000000005</v>
      </c>
      <c r="J42" s="30">
        <f t="shared" si="3"/>
        <v>26.464392031142662</v>
      </c>
      <c r="K42" s="66">
        <f t="shared" si="4"/>
        <v>23.193392980041295</v>
      </c>
      <c r="L42" s="50">
        <f t="shared" si="6"/>
        <v>3.2709990511013665</v>
      </c>
      <c r="N42" s="242"/>
      <c r="O42" s="239"/>
      <c r="P42" s="239"/>
    </row>
    <row r="43" spans="1:16" s="19" customFormat="1" ht="15.75">
      <c r="A43" s="92" t="s">
        <v>99</v>
      </c>
      <c r="B43" s="182">
        <v>308.62</v>
      </c>
      <c r="C43" s="31">
        <f>SUM(C44:C50)</f>
        <v>304.57</v>
      </c>
      <c r="D43" s="52">
        <f t="shared" si="1"/>
        <v>98.6877065647074</v>
      </c>
      <c r="E43" s="51">
        <v>282.66700000000003</v>
      </c>
      <c r="F43" s="44">
        <f t="shared" si="0"/>
        <v>21.902999999999963</v>
      </c>
      <c r="G43" s="67">
        <f>SUM(G44:G50)</f>
        <v>1145.9</v>
      </c>
      <c r="H43" s="51">
        <v>981.6279999999999</v>
      </c>
      <c r="I43" s="43">
        <f>G43-H43</f>
        <v>164.27200000000016</v>
      </c>
      <c r="J43" s="32">
        <f t="shared" si="3"/>
        <v>37.62353481958171</v>
      </c>
      <c r="K43" s="45">
        <f t="shared" si="4"/>
        <v>34.72736470829633</v>
      </c>
      <c r="L43" s="44">
        <f t="shared" si="6"/>
        <v>2.896170111285379</v>
      </c>
      <c r="N43" s="20"/>
      <c r="O43" s="239"/>
      <c r="P43" s="239"/>
    </row>
    <row r="44" spans="1:16" s="3" customFormat="1" ht="15">
      <c r="A44" s="134" t="s">
        <v>64</v>
      </c>
      <c r="B44" s="183">
        <v>23.936</v>
      </c>
      <c r="C44" s="30">
        <v>23.936</v>
      </c>
      <c r="D44" s="46">
        <f t="shared" si="1"/>
        <v>100</v>
      </c>
      <c r="E44" s="46">
        <v>24.023</v>
      </c>
      <c r="F44" s="50">
        <f t="shared" si="0"/>
        <v>-0.08699999999999974</v>
      </c>
      <c r="G44" s="187">
        <v>78.1</v>
      </c>
      <c r="H44" s="108">
        <v>71.8</v>
      </c>
      <c r="I44" s="48">
        <f t="shared" si="2"/>
        <v>6.299999999999997</v>
      </c>
      <c r="J44" s="30">
        <f>IF(C44&gt;0,G44/C44*10,"")</f>
        <v>32.62867647058823</v>
      </c>
      <c r="K44" s="66">
        <f t="shared" si="4"/>
        <v>29.88802397702202</v>
      </c>
      <c r="L44" s="50">
        <f t="shared" si="6"/>
        <v>2.7406524935662127</v>
      </c>
      <c r="N44" s="242"/>
      <c r="O44" s="239"/>
      <c r="P44" s="239"/>
    </row>
    <row r="45" spans="1:16" s="3" customFormat="1" ht="15">
      <c r="A45" s="134" t="s">
        <v>65</v>
      </c>
      <c r="B45" s="183">
        <v>5.146</v>
      </c>
      <c r="C45" s="30">
        <v>5.146</v>
      </c>
      <c r="D45" s="46">
        <f t="shared" si="1"/>
        <v>100</v>
      </c>
      <c r="E45" s="46">
        <v>2.4</v>
      </c>
      <c r="F45" s="50">
        <f t="shared" si="0"/>
        <v>2.746</v>
      </c>
      <c r="G45" s="187">
        <v>14.5</v>
      </c>
      <c r="H45" s="108">
        <v>7.5</v>
      </c>
      <c r="I45" s="48">
        <f t="shared" si="2"/>
        <v>7</v>
      </c>
      <c r="J45" s="30">
        <f t="shared" si="3"/>
        <v>28.177225029148858</v>
      </c>
      <c r="K45" s="66">
        <f t="shared" si="4"/>
        <v>31.25</v>
      </c>
      <c r="L45" s="50">
        <f t="shared" si="6"/>
        <v>-3.0727749708511425</v>
      </c>
      <c r="N45" s="242"/>
      <c r="O45" s="239"/>
      <c r="P45" s="239"/>
    </row>
    <row r="46" spans="1:16" s="3" customFormat="1" ht="15">
      <c r="A46" s="134" t="s">
        <v>66</v>
      </c>
      <c r="B46" s="183">
        <v>18.355</v>
      </c>
      <c r="C46" s="30">
        <v>18.355</v>
      </c>
      <c r="D46" s="46">
        <f t="shared" si="1"/>
        <v>100</v>
      </c>
      <c r="E46" s="46">
        <v>14.937</v>
      </c>
      <c r="F46" s="50">
        <f t="shared" si="0"/>
        <v>3.418000000000001</v>
      </c>
      <c r="G46" s="187">
        <f>37.8+19.7</f>
        <v>57.5</v>
      </c>
      <c r="H46" s="108">
        <v>43.8</v>
      </c>
      <c r="I46" s="48">
        <f>G46-H46</f>
        <v>13.700000000000003</v>
      </c>
      <c r="J46" s="30">
        <f t="shared" si="3"/>
        <v>31.32661400163443</v>
      </c>
      <c r="K46" s="66">
        <f t="shared" si="4"/>
        <v>29.32315726049407</v>
      </c>
      <c r="L46" s="50">
        <f t="shared" si="6"/>
        <v>2.003456741140358</v>
      </c>
      <c r="N46" s="242"/>
      <c r="O46" s="239"/>
      <c r="P46" s="239"/>
    </row>
    <row r="47" spans="1:16" s="3" customFormat="1" ht="15">
      <c r="A47" s="134" t="s">
        <v>29</v>
      </c>
      <c r="B47" s="183">
        <v>9.7</v>
      </c>
      <c r="C47" s="30">
        <v>9.233</v>
      </c>
      <c r="D47" s="46">
        <f t="shared" si="1"/>
        <v>95.18556701030928</v>
      </c>
      <c r="E47" s="46">
        <v>12.3</v>
      </c>
      <c r="F47" s="50">
        <f t="shared" si="0"/>
        <v>-3.067</v>
      </c>
      <c r="G47" s="187">
        <v>26.2</v>
      </c>
      <c r="H47" s="108">
        <v>36.958</v>
      </c>
      <c r="I47" s="48">
        <f>G47-H47</f>
        <v>-10.758</v>
      </c>
      <c r="J47" s="30">
        <f t="shared" si="3"/>
        <v>28.376475685042777</v>
      </c>
      <c r="K47" s="66">
        <f t="shared" si="4"/>
        <v>30.04715447154471</v>
      </c>
      <c r="L47" s="50">
        <f t="shared" si="6"/>
        <v>-1.6706787865019344</v>
      </c>
      <c r="N47" s="242"/>
      <c r="O47" s="239"/>
      <c r="P47" s="239"/>
    </row>
    <row r="48" spans="1:16" s="3" customFormat="1" ht="15">
      <c r="A48" s="134" t="s">
        <v>68</v>
      </c>
      <c r="B48" s="183">
        <v>3.873</v>
      </c>
      <c r="C48" s="30">
        <v>3.873</v>
      </c>
      <c r="D48" s="46">
        <f t="shared" si="1"/>
        <v>100</v>
      </c>
      <c r="E48" s="46">
        <v>4.229</v>
      </c>
      <c r="F48" s="50">
        <f t="shared" si="0"/>
        <v>-0.35599999999999987</v>
      </c>
      <c r="G48" s="187">
        <v>11.1</v>
      </c>
      <c r="H48" s="108">
        <v>8.8</v>
      </c>
      <c r="I48" s="48">
        <f>G48-H48</f>
        <v>2.299999999999999</v>
      </c>
      <c r="J48" s="30">
        <f>IF(C48&gt;0,G48/C48*10,"")</f>
        <v>28.659953524399686</v>
      </c>
      <c r="K48" s="66">
        <f t="shared" si="4"/>
        <v>20.808701820761414</v>
      </c>
      <c r="L48" s="50">
        <f t="shared" si="6"/>
        <v>7.8512517036382725</v>
      </c>
      <c r="N48" s="242"/>
      <c r="O48" s="239"/>
      <c r="P48" s="239"/>
    </row>
    <row r="49" spans="1:16" s="3" customFormat="1" ht="15">
      <c r="A49" s="134" t="s">
        <v>69</v>
      </c>
      <c r="B49" s="183">
        <v>21.088</v>
      </c>
      <c r="C49" s="30">
        <v>18.427</v>
      </c>
      <c r="D49" s="46">
        <f>C49/B49*100</f>
        <v>87.38144916540212</v>
      </c>
      <c r="E49" s="46">
        <v>17.778</v>
      </c>
      <c r="F49" s="50">
        <f t="shared" si="0"/>
        <v>0.6490000000000009</v>
      </c>
      <c r="G49" s="187">
        <v>46.4</v>
      </c>
      <c r="H49" s="108">
        <v>44.97</v>
      </c>
      <c r="I49" s="48">
        <f>G49-H49</f>
        <v>1.4299999999999997</v>
      </c>
      <c r="J49" s="30">
        <f>IF(C49&gt;0,G49/C49*10,"")</f>
        <v>25.180441743094374</v>
      </c>
      <c r="K49" s="66">
        <f t="shared" si="4"/>
        <v>25.29530880863989</v>
      </c>
      <c r="L49" s="50">
        <f t="shared" si="6"/>
        <v>-0.11486706554551773</v>
      </c>
      <c r="N49" s="242"/>
      <c r="O49" s="239"/>
      <c r="P49" s="239"/>
    </row>
    <row r="50" spans="1:16" s="3" customFormat="1" ht="15">
      <c r="A50" s="134" t="s">
        <v>96</v>
      </c>
      <c r="B50" s="183">
        <v>226.523</v>
      </c>
      <c r="C50" s="30">
        <v>225.6</v>
      </c>
      <c r="D50" s="46">
        <f t="shared" si="1"/>
        <v>99.59253585728601</v>
      </c>
      <c r="E50" s="46">
        <v>207</v>
      </c>
      <c r="F50" s="50">
        <f t="shared" si="0"/>
        <v>18.599999999999994</v>
      </c>
      <c r="G50" s="187">
        <v>912.1</v>
      </c>
      <c r="H50" s="108">
        <v>767.8</v>
      </c>
      <c r="I50" s="48">
        <f>G50-H50</f>
        <v>144.30000000000007</v>
      </c>
      <c r="J50" s="30">
        <f>IF(C50&gt;0,G50/C50*10,"")</f>
        <v>40.429964539007095</v>
      </c>
      <c r="K50" s="66">
        <f t="shared" si="4"/>
        <v>37.091787439613526</v>
      </c>
      <c r="L50" s="50">
        <f t="shared" si="6"/>
        <v>3.338177099393569</v>
      </c>
      <c r="N50" s="242"/>
      <c r="O50" s="239"/>
      <c r="P50" s="239"/>
    </row>
    <row r="51" spans="1:16" s="19" customFormat="1" ht="15.75">
      <c r="A51" s="135" t="s">
        <v>34</v>
      </c>
      <c r="B51" s="182">
        <v>2824.819</v>
      </c>
      <c r="C51" s="32">
        <f>SUM(C52:C66)-C63</f>
        <v>2750.6</v>
      </c>
      <c r="D51" s="42">
        <f>C51/B51*100</f>
        <v>97.37261042211908</v>
      </c>
      <c r="E51" s="52">
        <v>2644.0000000000005</v>
      </c>
      <c r="F51" s="44">
        <f t="shared" si="0"/>
        <v>106.59999999999945</v>
      </c>
      <c r="G51" s="188">
        <f>SUM(G52:G66)-G63</f>
        <v>5152.097000000001</v>
      </c>
      <c r="H51" s="109">
        <v>4518.7</v>
      </c>
      <c r="I51" s="43">
        <f aca="true" t="shared" si="7" ref="I51:I101">G51-H51</f>
        <v>633.3970000000008</v>
      </c>
      <c r="J51" s="29">
        <f t="shared" si="3"/>
        <v>18.73081145931797</v>
      </c>
      <c r="K51" s="45">
        <f t="shared" si="4"/>
        <v>17.09039334341906</v>
      </c>
      <c r="L51" s="55">
        <f t="shared" si="6"/>
        <v>1.6404181158989104</v>
      </c>
      <c r="N51" s="20"/>
      <c r="O51" s="239"/>
      <c r="P51" s="239"/>
    </row>
    <row r="52" spans="1:16" s="25" customFormat="1" ht="15">
      <c r="A52" s="136" t="s">
        <v>70</v>
      </c>
      <c r="B52" s="183">
        <v>388.386</v>
      </c>
      <c r="C52" s="33">
        <v>380</v>
      </c>
      <c r="D52" s="46">
        <f t="shared" si="1"/>
        <v>97.8408078561019</v>
      </c>
      <c r="E52" s="57">
        <v>393.9</v>
      </c>
      <c r="F52" s="50">
        <f t="shared" si="0"/>
        <v>-13.899999999999977</v>
      </c>
      <c r="G52" s="187">
        <v>741.9</v>
      </c>
      <c r="H52" s="108">
        <v>744.4</v>
      </c>
      <c r="I52" s="48">
        <f t="shared" si="7"/>
        <v>-2.5</v>
      </c>
      <c r="J52" s="30">
        <f t="shared" si="3"/>
        <v>19.523684210526316</v>
      </c>
      <c r="K52" s="66">
        <f t="shared" si="4"/>
        <v>18.8981975120589</v>
      </c>
      <c r="L52" s="117">
        <f t="shared" si="6"/>
        <v>0.6254866984674159</v>
      </c>
      <c r="M52" s="3"/>
      <c r="N52" s="242"/>
      <c r="O52" s="239"/>
      <c r="P52" s="239"/>
    </row>
    <row r="53" spans="1:16" s="3" customFormat="1" ht="15">
      <c r="A53" s="136" t="s">
        <v>71</v>
      </c>
      <c r="B53" s="183">
        <v>34.293</v>
      </c>
      <c r="C53" s="33">
        <v>32.61</v>
      </c>
      <c r="D53" s="46">
        <f t="shared" si="1"/>
        <v>95.09229288776136</v>
      </c>
      <c r="E53" s="57">
        <v>36</v>
      </c>
      <c r="F53" s="50">
        <f t="shared" si="0"/>
        <v>-3.3900000000000006</v>
      </c>
      <c r="G53" s="187">
        <v>59.57</v>
      </c>
      <c r="H53" s="108">
        <v>68.9</v>
      </c>
      <c r="I53" s="48">
        <f t="shared" si="7"/>
        <v>-9.330000000000005</v>
      </c>
      <c r="J53" s="30">
        <f t="shared" si="3"/>
        <v>18.267402637227846</v>
      </c>
      <c r="K53" s="66">
        <f t="shared" si="4"/>
        <v>19.13888888888889</v>
      </c>
      <c r="L53" s="58">
        <f t="shared" si="6"/>
        <v>-0.8714862516610431</v>
      </c>
      <c r="N53" s="242"/>
      <c r="O53" s="239"/>
      <c r="P53" s="239"/>
    </row>
    <row r="54" spans="1:16" s="3" customFormat="1" ht="15">
      <c r="A54" s="136" t="s">
        <v>72</v>
      </c>
      <c r="B54" s="183">
        <v>142.85</v>
      </c>
      <c r="C54" s="33">
        <v>142.9</v>
      </c>
      <c r="D54" s="46">
        <f t="shared" si="1"/>
        <v>100.0350017500875</v>
      </c>
      <c r="E54" s="57">
        <v>164.5</v>
      </c>
      <c r="F54" s="50">
        <f t="shared" si="0"/>
        <v>-21.599999999999994</v>
      </c>
      <c r="G54" s="187">
        <v>358.7</v>
      </c>
      <c r="H54" s="108">
        <v>379.1</v>
      </c>
      <c r="I54" s="48">
        <f t="shared" si="7"/>
        <v>-20.400000000000034</v>
      </c>
      <c r="J54" s="30">
        <f t="shared" si="3"/>
        <v>25.101469559132255</v>
      </c>
      <c r="K54" s="66">
        <f t="shared" si="4"/>
        <v>23.045592705167174</v>
      </c>
      <c r="L54" s="58">
        <f t="shared" si="6"/>
        <v>2.0558768539650814</v>
      </c>
      <c r="N54" s="242"/>
      <c r="O54" s="239"/>
      <c r="P54" s="239"/>
    </row>
    <row r="55" spans="1:16" s="3" customFormat="1" ht="15">
      <c r="A55" s="136" t="s">
        <v>73</v>
      </c>
      <c r="B55" s="183">
        <v>368.599</v>
      </c>
      <c r="C55" s="33">
        <v>367.3</v>
      </c>
      <c r="D55" s="46">
        <f t="shared" si="1"/>
        <v>99.64758450239964</v>
      </c>
      <c r="E55" s="57">
        <v>409</v>
      </c>
      <c r="F55" s="50">
        <f t="shared" si="0"/>
        <v>-41.69999999999999</v>
      </c>
      <c r="G55" s="189">
        <v>1043.1</v>
      </c>
      <c r="H55" s="110">
        <v>944.3</v>
      </c>
      <c r="I55" s="48">
        <f t="shared" si="7"/>
        <v>98.79999999999995</v>
      </c>
      <c r="J55" s="30">
        <f t="shared" si="3"/>
        <v>28.39912877756602</v>
      </c>
      <c r="K55" s="66">
        <f t="shared" si="4"/>
        <v>23.088019559902197</v>
      </c>
      <c r="L55" s="117">
        <f t="shared" si="6"/>
        <v>5.311109217663823</v>
      </c>
      <c r="N55" s="242"/>
      <c r="O55" s="239"/>
      <c r="P55" s="239"/>
    </row>
    <row r="56" spans="1:16" s="3" customFormat="1" ht="15">
      <c r="A56" s="136" t="s">
        <v>74</v>
      </c>
      <c r="B56" s="183">
        <v>137.674</v>
      </c>
      <c r="C56" s="33">
        <v>121.7</v>
      </c>
      <c r="D56" s="46">
        <f t="shared" si="1"/>
        <v>88.39722823481557</v>
      </c>
      <c r="E56" s="57">
        <v>129.3</v>
      </c>
      <c r="F56" s="50">
        <f t="shared" si="0"/>
        <v>-7.6000000000000085</v>
      </c>
      <c r="G56" s="187">
        <v>206.9</v>
      </c>
      <c r="H56" s="108">
        <v>212.8</v>
      </c>
      <c r="I56" s="48">
        <f t="shared" si="7"/>
        <v>-5.900000000000006</v>
      </c>
      <c r="J56" s="30">
        <f t="shared" si="3"/>
        <v>17.000821692686937</v>
      </c>
      <c r="K56" s="66">
        <f t="shared" si="4"/>
        <v>16.45784996133024</v>
      </c>
      <c r="L56" s="58">
        <f t="shared" si="6"/>
        <v>0.5429717313566975</v>
      </c>
      <c r="N56" s="242"/>
      <c r="O56" s="239"/>
      <c r="P56" s="239"/>
    </row>
    <row r="57" spans="1:16" s="3" customFormat="1" ht="15">
      <c r="A57" s="136" t="s">
        <v>35</v>
      </c>
      <c r="B57" s="183">
        <v>92.367</v>
      </c>
      <c r="C57" s="33">
        <v>90.5</v>
      </c>
      <c r="D57" s="46">
        <f t="shared" si="1"/>
        <v>97.97871534205939</v>
      </c>
      <c r="E57" s="57">
        <v>91.8</v>
      </c>
      <c r="F57" s="50">
        <f t="shared" si="0"/>
        <v>-1.2999999999999972</v>
      </c>
      <c r="G57" s="187">
        <v>209.8</v>
      </c>
      <c r="H57" s="108">
        <v>202</v>
      </c>
      <c r="I57" s="48">
        <f t="shared" si="7"/>
        <v>7.800000000000011</v>
      </c>
      <c r="J57" s="30">
        <f t="shared" si="3"/>
        <v>23.182320441988953</v>
      </c>
      <c r="K57" s="66">
        <f t="shared" si="4"/>
        <v>22.004357298474947</v>
      </c>
      <c r="L57" s="58">
        <f t="shared" si="6"/>
        <v>1.177963143514006</v>
      </c>
      <c r="N57" s="242"/>
      <c r="O57" s="239"/>
      <c r="P57" s="239"/>
    </row>
    <row r="58" spans="1:16" s="3" customFormat="1" ht="15">
      <c r="A58" s="136" t="s">
        <v>36</v>
      </c>
      <c r="B58" s="183">
        <v>98.236</v>
      </c>
      <c r="C58" s="33">
        <v>94.2</v>
      </c>
      <c r="D58" s="46">
        <f t="shared" si="1"/>
        <v>95.89152652795309</v>
      </c>
      <c r="E58" s="57">
        <v>95.3</v>
      </c>
      <c r="F58" s="50">
        <f t="shared" si="0"/>
        <v>-1.0999999999999943</v>
      </c>
      <c r="G58" s="187">
        <v>194.2</v>
      </c>
      <c r="H58" s="108">
        <v>233.7</v>
      </c>
      <c r="I58" s="48">
        <f t="shared" si="7"/>
        <v>-39.5</v>
      </c>
      <c r="J58" s="30">
        <f t="shared" si="3"/>
        <v>20.615711252653924</v>
      </c>
      <c r="K58" s="66">
        <f t="shared" si="4"/>
        <v>24.52256033578174</v>
      </c>
      <c r="L58" s="58">
        <f t="shared" si="6"/>
        <v>-3.906849083127817</v>
      </c>
      <c r="N58" s="242"/>
      <c r="O58" s="239"/>
      <c r="P58" s="239"/>
    </row>
    <row r="59" spans="1:16" s="3" customFormat="1" ht="15">
      <c r="A59" s="136" t="s">
        <v>75</v>
      </c>
      <c r="B59" s="183">
        <v>135.404</v>
      </c>
      <c r="C59" s="33">
        <v>131.8</v>
      </c>
      <c r="D59" s="46">
        <f t="shared" si="1"/>
        <v>97.33833564739595</v>
      </c>
      <c r="E59" s="57">
        <v>126.4</v>
      </c>
      <c r="F59" s="50">
        <f t="shared" si="0"/>
        <v>5.400000000000006</v>
      </c>
      <c r="G59" s="187">
        <v>256</v>
      </c>
      <c r="H59" s="108">
        <v>262.7</v>
      </c>
      <c r="I59" s="48">
        <f t="shared" si="7"/>
        <v>-6.699999999999989</v>
      </c>
      <c r="J59" s="30">
        <f t="shared" si="3"/>
        <v>19.423368740515933</v>
      </c>
      <c r="K59" s="66">
        <f t="shared" si="4"/>
        <v>20.783227848101262</v>
      </c>
      <c r="L59" s="58">
        <f t="shared" si="6"/>
        <v>-1.3598591075853292</v>
      </c>
      <c r="N59" s="242"/>
      <c r="O59" s="239"/>
      <c r="P59" s="239"/>
    </row>
    <row r="60" spans="1:16" s="3" customFormat="1" ht="15">
      <c r="A60" s="136" t="s">
        <v>37</v>
      </c>
      <c r="B60" s="183">
        <v>500.863</v>
      </c>
      <c r="C60" s="33">
        <v>479.6</v>
      </c>
      <c r="D60" s="46">
        <f t="shared" si="1"/>
        <v>95.75472734061012</v>
      </c>
      <c r="E60" s="57">
        <v>409.8</v>
      </c>
      <c r="F60" s="50">
        <f t="shared" si="0"/>
        <v>69.80000000000001</v>
      </c>
      <c r="G60" s="187">
        <v>526.8</v>
      </c>
      <c r="H60" s="108">
        <v>396.1</v>
      </c>
      <c r="I60" s="48">
        <f t="shared" si="7"/>
        <v>130.69999999999993</v>
      </c>
      <c r="J60" s="30">
        <f t="shared" si="3"/>
        <v>10.98415346121768</v>
      </c>
      <c r="K60" s="66">
        <f t="shared" si="4"/>
        <v>9.665690580771107</v>
      </c>
      <c r="L60" s="58">
        <f t="shared" si="6"/>
        <v>1.3184628804465728</v>
      </c>
      <c r="N60" s="242"/>
      <c r="O60" s="239"/>
      <c r="P60" s="239"/>
    </row>
    <row r="61" spans="1:16" s="3" customFormat="1" ht="15">
      <c r="A61" s="136" t="s">
        <v>38</v>
      </c>
      <c r="B61" s="183">
        <v>115.834</v>
      </c>
      <c r="C61" s="33">
        <v>113.1</v>
      </c>
      <c r="D61" s="46">
        <f t="shared" si="1"/>
        <v>97.63972581452768</v>
      </c>
      <c r="E61" s="57">
        <v>129.9</v>
      </c>
      <c r="F61" s="50">
        <f t="shared" si="0"/>
        <v>-16.80000000000001</v>
      </c>
      <c r="G61" s="187">
        <v>273.6</v>
      </c>
      <c r="H61" s="108">
        <v>291.3</v>
      </c>
      <c r="I61" s="48">
        <f t="shared" si="7"/>
        <v>-17.69999999999999</v>
      </c>
      <c r="J61" s="30">
        <f t="shared" si="3"/>
        <v>24.190981432360743</v>
      </c>
      <c r="K61" s="66">
        <f t="shared" si="4"/>
        <v>22.424942263279448</v>
      </c>
      <c r="L61" s="58">
        <f t="shared" si="6"/>
        <v>1.7660391690812958</v>
      </c>
      <c r="N61" s="242"/>
      <c r="O61" s="239"/>
      <c r="P61" s="239"/>
    </row>
    <row r="62" spans="1:16" s="3" customFormat="1" ht="15">
      <c r="A62" s="136" t="s">
        <v>95</v>
      </c>
      <c r="B62" s="183">
        <v>69.045</v>
      </c>
      <c r="C62" s="33">
        <v>60.5</v>
      </c>
      <c r="D62" s="46">
        <f t="shared" si="1"/>
        <v>87.62401332464334</v>
      </c>
      <c r="E62" s="57">
        <v>56.2</v>
      </c>
      <c r="F62" s="50">
        <f t="shared" si="0"/>
        <v>4.299999999999997</v>
      </c>
      <c r="G62" s="187">
        <v>84.1</v>
      </c>
      <c r="H62" s="108">
        <v>102.5</v>
      </c>
      <c r="I62" s="48">
        <f t="shared" si="7"/>
        <v>-18.400000000000006</v>
      </c>
      <c r="J62" s="30">
        <f t="shared" si="3"/>
        <v>13.900826446280991</v>
      </c>
      <c r="K62" s="66">
        <f t="shared" si="4"/>
        <v>18.23843416370107</v>
      </c>
      <c r="L62" s="58">
        <f t="shared" si="6"/>
        <v>-4.337607717420077</v>
      </c>
      <c r="N62" s="242"/>
      <c r="O62" s="239"/>
      <c r="P62" s="239"/>
    </row>
    <row r="63" spans="1:16" s="3" customFormat="1" ht="15" hidden="1">
      <c r="A63" s="136"/>
      <c r="B63" s="183"/>
      <c r="C63" s="33"/>
      <c r="D63" s="46" t="e">
        <f t="shared" si="1"/>
        <v>#DIV/0!</v>
      </c>
      <c r="E63" s="57"/>
      <c r="F63" s="50">
        <f t="shared" si="0"/>
        <v>0</v>
      </c>
      <c r="G63" s="187"/>
      <c r="H63" s="108"/>
      <c r="I63" s="48">
        <f t="shared" si="7"/>
        <v>0</v>
      </c>
      <c r="J63" s="30">
        <f t="shared" si="3"/>
      </c>
      <c r="K63" s="66">
        <f t="shared" si="4"/>
      </c>
      <c r="L63" s="58" t="e">
        <f t="shared" si="6"/>
        <v>#VALUE!</v>
      </c>
      <c r="N63" s="242"/>
      <c r="O63" s="239"/>
      <c r="P63" s="239"/>
    </row>
    <row r="64" spans="1:16" s="3" customFormat="1" ht="15">
      <c r="A64" s="134" t="s">
        <v>39</v>
      </c>
      <c r="B64" s="183">
        <v>302.725</v>
      </c>
      <c r="C64" s="33">
        <v>302.7</v>
      </c>
      <c r="D64" s="46">
        <f t="shared" si="1"/>
        <v>99.99174167974233</v>
      </c>
      <c r="E64" s="57">
        <v>239</v>
      </c>
      <c r="F64" s="50">
        <f t="shared" si="0"/>
        <v>63.69999999999999</v>
      </c>
      <c r="G64" s="187">
        <v>460.1</v>
      </c>
      <c r="H64" s="108">
        <v>265</v>
      </c>
      <c r="I64" s="48">
        <f t="shared" si="7"/>
        <v>195.10000000000002</v>
      </c>
      <c r="J64" s="30">
        <f t="shared" si="3"/>
        <v>15.199867855963001</v>
      </c>
      <c r="K64" s="66">
        <f t="shared" si="4"/>
        <v>11.08786610878661</v>
      </c>
      <c r="L64" s="58">
        <f t="shared" si="6"/>
        <v>4.112001747176391</v>
      </c>
      <c r="N64" s="242"/>
      <c r="O64" s="239"/>
      <c r="P64" s="239"/>
    </row>
    <row r="65" spans="1:16" s="3" customFormat="1" ht="15">
      <c r="A65" s="134" t="s">
        <v>40</v>
      </c>
      <c r="B65" s="183">
        <v>342.74</v>
      </c>
      <c r="C65" s="30">
        <v>338.4</v>
      </c>
      <c r="D65" s="46">
        <f t="shared" si="1"/>
        <v>98.73373402579215</v>
      </c>
      <c r="E65" s="46">
        <v>272.4</v>
      </c>
      <c r="F65" s="50">
        <f t="shared" si="0"/>
        <v>66</v>
      </c>
      <c r="G65" s="187">
        <v>509.2</v>
      </c>
      <c r="H65" s="108">
        <v>264.1</v>
      </c>
      <c r="I65" s="48">
        <f t="shared" si="7"/>
        <v>245.09999999999997</v>
      </c>
      <c r="J65" s="30">
        <f t="shared" si="3"/>
        <v>15.047281323877069</v>
      </c>
      <c r="K65" s="66">
        <f t="shared" si="4"/>
        <v>9.695301027900149</v>
      </c>
      <c r="L65" s="58">
        <f t="shared" si="6"/>
        <v>5.3519802959769205</v>
      </c>
      <c r="N65" s="242"/>
      <c r="O65" s="239"/>
      <c r="P65" s="239"/>
    </row>
    <row r="66" spans="1:16" s="3" customFormat="1" ht="15">
      <c r="A66" s="136" t="s">
        <v>41</v>
      </c>
      <c r="B66" s="183">
        <v>95.803</v>
      </c>
      <c r="C66" s="33">
        <v>95.29</v>
      </c>
      <c r="D66" s="46">
        <f t="shared" si="1"/>
        <v>99.4645261630638</v>
      </c>
      <c r="E66" s="57">
        <v>90.5</v>
      </c>
      <c r="F66" s="50">
        <f t="shared" si="0"/>
        <v>4.790000000000006</v>
      </c>
      <c r="G66" s="187">
        <v>228.127</v>
      </c>
      <c r="H66" s="108">
        <v>151.8</v>
      </c>
      <c r="I66" s="48">
        <f t="shared" si="7"/>
        <v>76.327</v>
      </c>
      <c r="J66" s="30">
        <f t="shared" si="3"/>
        <v>23.940287543288903</v>
      </c>
      <c r="K66" s="66">
        <f t="shared" si="4"/>
        <v>16.773480662983427</v>
      </c>
      <c r="L66" s="58">
        <f t="shared" si="6"/>
        <v>7.166806880305476</v>
      </c>
      <c r="N66" s="242"/>
      <c r="O66" s="239"/>
      <c r="P66" s="239"/>
    </row>
    <row r="67" spans="1:16" s="19" customFormat="1" ht="15.75">
      <c r="A67" s="135" t="s">
        <v>76</v>
      </c>
      <c r="B67" s="182">
        <v>718.867</v>
      </c>
      <c r="C67" s="32">
        <f>SUM(C68:C73)-C71-C72</f>
        <v>712.6</v>
      </c>
      <c r="D67" s="42">
        <f t="shared" si="1"/>
        <v>99.12821147722737</v>
      </c>
      <c r="E67" s="52">
        <v>758.2</v>
      </c>
      <c r="F67" s="44">
        <f t="shared" si="0"/>
        <v>-45.60000000000002</v>
      </c>
      <c r="G67" s="188">
        <f>SUM(G68:G73)-G71-G72</f>
        <v>1319.5</v>
      </c>
      <c r="H67" s="109">
        <v>1361.1</v>
      </c>
      <c r="I67" s="43">
        <f t="shared" si="7"/>
        <v>-41.59999999999991</v>
      </c>
      <c r="J67" s="29">
        <f t="shared" si="3"/>
        <v>18.516699410609036</v>
      </c>
      <c r="K67" s="45">
        <f t="shared" si="4"/>
        <v>17.951727776312318</v>
      </c>
      <c r="L67" s="55">
        <f t="shared" si="6"/>
        <v>0.5649716342967182</v>
      </c>
      <c r="N67" s="20"/>
      <c r="O67" s="239"/>
      <c r="P67" s="239"/>
    </row>
    <row r="68" spans="1:16" s="3" customFormat="1" ht="15">
      <c r="A68" s="136" t="s">
        <v>77</v>
      </c>
      <c r="B68" s="183">
        <v>141.271</v>
      </c>
      <c r="C68" s="33">
        <v>140.5</v>
      </c>
      <c r="D68" s="46">
        <f t="shared" si="1"/>
        <v>99.45424043151108</v>
      </c>
      <c r="E68" s="57">
        <v>157.6</v>
      </c>
      <c r="F68" s="50">
        <f t="shared" si="0"/>
        <v>-17.099999999999994</v>
      </c>
      <c r="G68" s="187">
        <v>227.3</v>
      </c>
      <c r="H68" s="108">
        <v>251.1</v>
      </c>
      <c r="I68" s="48">
        <f t="shared" si="7"/>
        <v>-23.799999999999983</v>
      </c>
      <c r="J68" s="30">
        <f t="shared" si="3"/>
        <v>16.1779359430605</v>
      </c>
      <c r="K68" s="66">
        <f t="shared" si="4"/>
        <v>15.93274111675127</v>
      </c>
      <c r="L68" s="58">
        <f t="shared" si="6"/>
        <v>0.2451948263092305</v>
      </c>
      <c r="N68" s="242"/>
      <c r="O68" s="239"/>
      <c r="P68" s="239"/>
    </row>
    <row r="69" spans="1:16" s="3" customFormat="1" ht="15">
      <c r="A69" s="136" t="s">
        <v>42</v>
      </c>
      <c r="B69" s="183">
        <v>137.75</v>
      </c>
      <c r="C69" s="33">
        <v>133.6</v>
      </c>
      <c r="D69" s="46">
        <f t="shared" si="1"/>
        <v>96.98729582577133</v>
      </c>
      <c r="E69" s="57">
        <v>134.2</v>
      </c>
      <c r="F69" s="50">
        <f t="shared" si="0"/>
        <v>-0.5999999999999943</v>
      </c>
      <c r="G69" s="187">
        <v>260.3</v>
      </c>
      <c r="H69" s="108">
        <v>287.2</v>
      </c>
      <c r="I69" s="48">
        <f t="shared" si="7"/>
        <v>-26.899999999999977</v>
      </c>
      <c r="J69" s="30">
        <f t="shared" si="3"/>
        <v>19.483532934131738</v>
      </c>
      <c r="K69" s="66">
        <f t="shared" si="4"/>
        <v>21.400894187779436</v>
      </c>
      <c r="L69" s="58">
        <f t="shared" si="6"/>
        <v>-1.917361253647698</v>
      </c>
      <c r="N69" s="242"/>
      <c r="O69" s="239"/>
      <c r="P69" s="239"/>
    </row>
    <row r="70" spans="1:16" s="3" customFormat="1" ht="15">
      <c r="A70" s="136" t="s">
        <v>43</v>
      </c>
      <c r="B70" s="183">
        <v>139.08</v>
      </c>
      <c r="C70" s="33">
        <v>139.1</v>
      </c>
      <c r="D70" s="46">
        <f t="shared" si="1"/>
        <v>100.01438021282713</v>
      </c>
      <c r="E70" s="57">
        <v>162.8</v>
      </c>
      <c r="F70" s="50">
        <f aca="true" t="shared" si="8" ref="F70:F101">C70-E70</f>
        <v>-23.700000000000017</v>
      </c>
      <c r="G70" s="187">
        <v>404.5</v>
      </c>
      <c r="H70" s="108">
        <v>395.4</v>
      </c>
      <c r="I70" s="48">
        <f t="shared" si="7"/>
        <v>9.100000000000023</v>
      </c>
      <c r="J70" s="30">
        <f t="shared" si="3"/>
        <v>29.07979870596693</v>
      </c>
      <c r="K70" s="66">
        <f t="shared" si="4"/>
        <v>24.287469287469285</v>
      </c>
      <c r="L70" s="58">
        <f t="shared" si="6"/>
        <v>4.792329418497644</v>
      </c>
      <c r="N70" s="242"/>
      <c r="O70" s="239"/>
      <c r="P70" s="239"/>
    </row>
    <row r="71" spans="1:16" s="3" customFormat="1" ht="15" hidden="1">
      <c r="A71" s="136" t="s">
        <v>78</v>
      </c>
      <c r="B71" s="183">
        <v>139.08</v>
      </c>
      <c r="C71" s="33"/>
      <c r="D71" s="46">
        <f t="shared" si="1"/>
        <v>0</v>
      </c>
      <c r="E71" s="57"/>
      <c r="F71" s="50">
        <f t="shared" si="8"/>
        <v>0</v>
      </c>
      <c r="G71" s="187"/>
      <c r="H71" s="108"/>
      <c r="I71" s="48">
        <f t="shared" si="7"/>
        <v>0</v>
      </c>
      <c r="J71" s="30">
        <f aca="true" t="shared" si="9" ref="J71:J101">IF(C71&gt;0,G71/C71*10,"")</f>
      </c>
      <c r="K71" s="66">
        <f t="shared" si="4"/>
      </c>
      <c r="L71" s="58" t="e">
        <f t="shared" si="6"/>
        <v>#VALUE!</v>
      </c>
      <c r="N71" s="242"/>
      <c r="O71" s="239"/>
      <c r="P71" s="239"/>
    </row>
    <row r="72" spans="1:16" s="3" customFormat="1" ht="15" hidden="1">
      <c r="A72" s="136" t="s">
        <v>79</v>
      </c>
      <c r="B72" s="183"/>
      <c r="C72" s="33"/>
      <c r="D72" s="46" t="e">
        <f aca="true" t="shared" si="10" ref="D72:D101">C72/B72*100</f>
        <v>#DIV/0!</v>
      </c>
      <c r="E72" s="57"/>
      <c r="F72" s="50">
        <f t="shared" si="8"/>
        <v>0</v>
      </c>
      <c r="G72" s="187"/>
      <c r="H72" s="108"/>
      <c r="I72" s="48">
        <f t="shared" si="7"/>
        <v>0</v>
      </c>
      <c r="J72" s="30">
        <f t="shared" si="9"/>
      </c>
      <c r="K72" s="66">
        <f aca="true" t="shared" si="11" ref="K72:K101">IF(E72&gt;0,H72/E72*10,"")</f>
      </c>
      <c r="L72" s="58" t="e">
        <f t="shared" si="6"/>
        <v>#VALUE!</v>
      </c>
      <c r="N72" s="242"/>
      <c r="O72" s="239"/>
      <c r="P72" s="239"/>
    </row>
    <row r="73" spans="1:16" s="3" customFormat="1" ht="15">
      <c r="A73" s="136" t="s">
        <v>44</v>
      </c>
      <c r="B73" s="183">
        <v>300.766</v>
      </c>
      <c r="C73" s="33">
        <v>299.4</v>
      </c>
      <c r="D73" s="46">
        <f t="shared" si="10"/>
        <v>99.5458263234541</v>
      </c>
      <c r="E73" s="57">
        <v>303.6</v>
      </c>
      <c r="F73" s="50">
        <f t="shared" si="8"/>
        <v>-4.2000000000000455</v>
      </c>
      <c r="G73" s="187">
        <v>427.4</v>
      </c>
      <c r="H73" s="108">
        <v>427.4</v>
      </c>
      <c r="I73" s="48">
        <f t="shared" si="7"/>
        <v>0</v>
      </c>
      <c r="J73" s="30">
        <f t="shared" si="9"/>
        <v>14.275217100868405</v>
      </c>
      <c r="K73" s="66">
        <f t="shared" si="11"/>
        <v>14.077733860342555</v>
      </c>
      <c r="L73" s="58">
        <f t="shared" si="6"/>
        <v>0.19748324052584998</v>
      </c>
      <c r="N73" s="242"/>
      <c r="O73" s="239"/>
      <c r="P73" s="239"/>
    </row>
    <row r="74" spans="1:16" s="19" customFormat="1" ht="15.75">
      <c r="A74" s="135" t="s">
        <v>45</v>
      </c>
      <c r="B74" s="182">
        <v>1122.33</v>
      </c>
      <c r="C74" s="32">
        <f>SUM(C75:C90)-C81-C82-C90</f>
        <v>1108.3190000000002</v>
      </c>
      <c r="D74" s="42">
        <f t="shared" si="10"/>
        <v>98.75161494391135</v>
      </c>
      <c r="E74" s="52">
        <v>1151.6500000000003</v>
      </c>
      <c r="F74" s="71">
        <f t="shared" si="8"/>
        <v>-43.33100000000013</v>
      </c>
      <c r="G74" s="188">
        <f>SUM(G75:G90)-G81-G82-G90</f>
        <v>2179.7740000000003</v>
      </c>
      <c r="H74" s="109">
        <v>2014.802</v>
      </c>
      <c r="I74" s="43">
        <f t="shared" si="7"/>
        <v>164.97200000000043</v>
      </c>
      <c r="J74" s="29">
        <f t="shared" si="9"/>
        <v>19.667388179756912</v>
      </c>
      <c r="K74" s="45">
        <f t="shared" si="11"/>
        <v>17.494915990101156</v>
      </c>
      <c r="L74" s="55">
        <f t="shared" si="6"/>
        <v>2.172472189655757</v>
      </c>
      <c r="N74" s="20"/>
      <c r="O74" s="239"/>
      <c r="P74" s="239"/>
    </row>
    <row r="75" spans="1:16" s="3" customFormat="1" ht="15">
      <c r="A75" s="136" t="s">
        <v>80</v>
      </c>
      <c r="B75" s="183">
        <v>0.29</v>
      </c>
      <c r="C75" s="33">
        <v>0.29</v>
      </c>
      <c r="D75" s="46">
        <f t="shared" si="10"/>
        <v>100</v>
      </c>
      <c r="E75" s="57">
        <v>0.4</v>
      </c>
      <c r="F75" s="50">
        <f t="shared" si="8"/>
        <v>-0.11000000000000004</v>
      </c>
      <c r="G75" s="187">
        <v>0.22</v>
      </c>
      <c r="H75" s="108">
        <v>0.45</v>
      </c>
      <c r="I75" s="48">
        <f t="shared" si="7"/>
        <v>-0.23</v>
      </c>
      <c r="J75" s="30">
        <f t="shared" si="9"/>
        <v>7.586206896551725</v>
      </c>
      <c r="K75" s="66">
        <f t="shared" si="11"/>
        <v>11.25</v>
      </c>
      <c r="L75" s="58">
        <f t="shared" si="6"/>
        <v>-3.663793103448275</v>
      </c>
      <c r="N75" s="242"/>
      <c r="O75" s="239"/>
      <c r="P75" s="239"/>
    </row>
    <row r="76" spans="1:16" s="3" customFormat="1" ht="15">
      <c r="A76" s="136" t="s">
        <v>81</v>
      </c>
      <c r="B76" s="183">
        <v>5.841</v>
      </c>
      <c r="C76" s="33">
        <v>0.738</v>
      </c>
      <c r="D76" s="46">
        <f t="shared" si="10"/>
        <v>12.63482280431433</v>
      </c>
      <c r="E76" s="57">
        <v>2.8</v>
      </c>
      <c r="F76" s="50">
        <f t="shared" si="8"/>
        <v>-2.062</v>
      </c>
      <c r="G76" s="187">
        <v>0.98</v>
      </c>
      <c r="H76" s="108">
        <v>2.1</v>
      </c>
      <c r="I76" s="48">
        <f t="shared" si="7"/>
        <v>-1.12</v>
      </c>
      <c r="J76" s="30">
        <f t="shared" si="9"/>
        <v>13.279132791327912</v>
      </c>
      <c r="K76" s="66">
        <f t="shared" si="11"/>
        <v>7.500000000000001</v>
      </c>
      <c r="L76" s="58">
        <f t="shared" si="6"/>
        <v>5.779132791327911</v>
      </c>
      <c r="N76" s="242"/>
      <c r="O76" s="239"/>
      <c r="P76" s="239"/>
    </row>
    <row r="77" spans="1:16" s="3" customFormat="1" ht="15">
      <c r="A77" s="136" t="s">
        <v>82</v>
      </c>
      <c r="B77" s="183">
        <v>0.786</v>
      </c>
      <c r="C77" s="33">
        <v>0.43</v>
      </c>
      <c r="D77" s="46">
        <f t="shared" si="10"/>
        <v>54.70737913486005</v>
      </c>
      <c r="E77" s="57">
        <v>0.381</v>
      </c>
      <c r="F77" s="50">
        <f t="shared" si="8"/>
        <v>0.04899999999999999</v>
      </c>
      <c r="G77" s="187">
        <v>0.474</v>
      </c>
      <c r="H77" s="108">
        <v>0.316</v>
      </c>
      <c r="I77" s="48">
        <f t="shared" si="7"/>
        <v>0.15799999999999997</v>
      </c>
      <c r="J77" s="30">
        <f t="shared" si="9"/>
        <v>11.023255813953487</v>
      </c>
      <c r="K77" s="66">
        <f t="shared" si="11"/>
        <v>8.293963254593177</v>
      </c>
      <c r="L77" s="58">
        <f t="shared" si="6"/>
        <v>2.72929255936031</v>
      </c>
      <c r="N77" s="242"/>
      <c r="O77" s="239"/>
      <c r="P77" s="239"/>
    </row>
    <row r="78" spans="1:16" s="3" customFormat="1" ht="15">
      <c r="A78" s="136" t="s">
        <v>83</v>
      </c>
      <c r="B78" s="183">
        <v>10.492</v>
      </c>
      <c r="C78" s="33">
        <v>8.5</v>
      </c>
      <c r="D78" s="46">
        <f t="shared" si="10"/>
        <v>81.01410598551276</v>
      </c>
      <c r="E78" s="57">
        <v>9.5</v>
      </c>
      <c r="F78" s="50">
        <f t="shared" si="8"/>
        <v>-1</v>
      </c>
      <c r="G78" s="187">
        <v>12.2</v>
      </c>
      <c r="H78" s="108">
        <v>11.2</v>
      </c>
      <c r="I78" s="48">
        <f t="shared" si="7"/>
        <v>1</v>
      </c>
      <c r="J78" s="30">
        <f t="shared" si="9"/>
        <v>14.352941176470589</v>
      </c>
      <c r="K78" s="66">
        <f t="shared" si="11"/>
        <v>11.789473684210526</v>
      </c>
      <c r="L78" s="58">
        <f t="shared" si="6"/>
        <v>2.563467492260063</v>
      </c>
      <c r="N78" s="242"/>
      <c r="O78" s="239"/>
      <c r="P78" s="239"/>
    </row>
    <row r="79" spans="1:16" s="3" customFormat="1" ht="15">
      <c r="A79" s="136" t="s">
        <v>46</v>
      </c>
      <c r="B79" s="183">
        <v>259.011</v>
      </c>
      <c r="C79" s="33">
        <v>257.4</v>
      </c>
      <c r="D79" s="46">
        <f t="shared" si="10"/>
        <v>99.37801869418672</v>
      </c>
      <c r="E79" s="57">
        <v>300.4</v>
      </c>
      <c r="F79" s="50">
        <f t="shared" si="8"/>
        <v>-43</v>
      </c>
      <c r="G79" s="187">
        <v>445.4</v>
      </c>
      <c r="H79" s="108">
        <v>369.5</v>
      </c>
      <c r="I79" s="48">
        <f t="shared" si="7"/>
        <v>75.89999999999998</v>
      </c>
      <c r="J79" s="30">
        <f t="shared" si="9"/>
        <v>17.303807303807304</v>
      </c>
      <c r="K79" s="66">
        <f t="shared" si="11"/>
        <v>12.300266311584556</v>
      </c>
      <c r="L79" s="58">
        <f t="shared" si="6"/>
        <v>5.003540992222748</v>
      </c>
      <c r="N79" s="242"/>
      <c r="O79" s="239"/>
      <c r="P79" s="239"/>
    </row>
    <row r="80" spans="1:16" s="3" customFormat="1" ht="15">
      <c r="A80" s="136" t="s">
        <v>47</v>
      </c>
      <c r="B80" s="183">
        <v>140.721</v>
      </c>
      <c r="C80" s="33">
        <v>139.2</v>
      </c>
      <c r="D80" s="46">
        <f t="shared" si="10"/>
        <v>98.91913786854839</v>
      </c>
      <c r="E80" s="57">
        <v>142.6</v>
      </c>
      <c r="F80" s="50">
        <f t="shared" si="8"/>
        <v>-3.4000000000000057</v>
      </c>
      <c r="G80" s="187">
        <v>416.1</v>
      </c>
      <c r="H80" s="108">
        <v>388.7</v>
      </c>
      <c r="I80" s="48">
        <f t="shared" si="7"/>
        <v>27.400000000000034</v>
      </c>
      <c r="J80" s="30">
        <f t="shared" si="9"/>
        <v>29.89224137931035</v>
      </c>
      <c r="K80" s="66">
        <f t="shared" si="11"/>
        <v>27.258064516129036</v>
      </c>
      <c r="L80" s="58">
        <f t="shared" si="6"/>
        <v>2.634176863181313</v>
      </c>
      <c r="N80" s="242"/>
      <c r="O80" s="239"/>
      <c r="P80" s="239"/>
    </row>
    <row r="81" spans="1:16" s="3" customFormat="1" ht="15" hidden="1">
      <c r="A81" s="136" t="s">
        <v>84</v>
      </c>
      <c r="B81" s="183"/>
      <c r="C81" s="33"/>
      <c r="D81" s="46" t="e">
        <f t="shared" si="10"/>
        <v>#DIV/0!</v>
      </c>
      <c r="E81" s="57"/>
      <c r="F81" s="50">
        <f t="shared" si="8"/>
        <v>0</v>
      </c>
      <c r="G81" s="187"/>
      <c r="H81" s="108"/>
      <c r="I81" s="48">
        <f t="shared" si="7"/>
        <v>0</v>
      </c>
      <c r="J81" s="30">
        <f t="shared" si="9"/>
      </c>
      <c r="K81" s="66">
        <f t="shared" si="11"/>
      </c>
      <c r="L81" s="58" t="e">
        <f t="shared" si="6"/>
        <v>#VALUE!</v>
      </c>
      <c r="N81" s="242"/>
      <c r="O81" s="239"/>
      <c r="P81" s="239"/>
    </row>
    <row r="82" spans="1:16" s="3" customFormat="1" ht="15" hidden="1">
      <c r="A82" s="136" t="s">
        <v>85</v>
      </c>
      <c r="B82" s="183"/>
      <c r="C82" s="33"/>
      <c r="D82" s="46" t="e">
        <f t="shared" si="10"/>
        <v>#DIV/0!</v>
      </c>
      <c r="E82" s="57"/>
      <c r="F82" s="50">
        <f t="shared" si="8"/>
        <v>0</v>
      </c>
      <c r="G82" s="187"/>
      <c r="H82" s="108"/>
      <c r="I82" s="48">
        <f t="shared" si="7"/>
        <v>0</v>
      </c>
      <c r="J82" s="30">
        <f t="shared" si="9"/>
      </c>
      <c r="K82" s="66">
        <f t="shared" si="11"/>
      </c>
      <c r="L82" s="58" t="e">
        <f t="shared" si="6"/>
        <v>#VALUE!</v>
      </c>
      <c r="N82" s="242"/>
      <c r="O82" s="239"/>
      <c r="P82" s="239"/>
    </row>
    <row r="83" spans="1:16" s="3" customFormat="1" ht="15">
      <c r="A83" s="136" t="s">
        <v>48</v>
      </c>
      <c r="B83" s="183">
        <v>84.218</v>
      </c>
      <c r="C83" s="33">
        <v>84.2</v>
      </c>
      <c r="D83" s="46">
        <f t="shared" si="10"/>
        <v>99.97862689686289</v>
      </c>
      <c r="E83" s="57">
        <v>63.1</v>
      </c>
      <c r="F83" s="50">
        <f t="shared" si="8"/>
        <v>21.1</v>
      </c>
      <c r="G83" s="187">
        <v>162.5</v>
      </c>
      <c r="H83" s="108">
        <v>93.4</v>
      </c>
      <c r="I83" s="48">
        <f t="shared" si="7"/>
        <v>69.1</v>
      </c>
      <c r="J83" s="30">
        <f t="shared" si="9"/>
        <v>19.299287410926365</v>
      </c>
      <c r="K83" s="66">
        <f t="shared" si="11"/>
        <v>14.801901743264661</v>
      </c>
      <c r="L83" s="58">
        <f t="shared" si="6"/>
        <v>4.497385667661703</v>
      </c>
      <c r="N83" s="242"/>
      <c r="O83" s="239"/>
      <c r="P83" s="239"/>
    </row>
    <row r="84" spans="1:16" s="3" customFormat="1" ht="15" hidden="1">
      <c r="A84" s="136" t="s">
        <v>86</v>
      </c>
      <c r="B84" s="183"/>
      <c r="C84" s="33"/>
      <c r="D84" s="46" t="e">
        <f t="shared" si="10"/>
        <v>#DIV/0!</v>
      </c>
      <c r="E84" s="57"/>
      <c r="F84" s="50">
        <f t="shared" si="8"/>
        <v>0</v>
      </c>
      <c r="G84" s="187"/>
      <c r="H84" s="108"/>
      <c r="I84" s="48">
        <f t="shared" si="7"/>
        <v>0</v>
      </c>
      <c r="J84" s="30">
        <f t="shared" si="9"/>
      </c>
      <c r="K84" s="66">
        <f t="shared" si="11"/>
      </c>
      <c r="L84" s="58" t="e">
        <f t="shared" si="6"/>
        <v>#VALUE!</v>
      </c>
      <c r="N84" s="242"/>
      <c r="O84" s="239"/>
      <c r="P84" s="239"/>
    </row>
    <row r="85" spans="1:16" s="3" customFormat="1" ht="15">
      <c r="A85" s="136" t="s">
        <v>49</v>
      </c>
      <c r="B85" s="183">
        <v>120.923</v>
      </c>
      <c r="C85" s="33">
        <v>119.4</v>
      </c>
      <c r="D85" s="46">
        <f t="shared" si="10"/>
        <v>98.74052082730333</v>
      </c>
      <c r="E85" s="57">
        <v>125.4</v>
      </c>
      <c r="F85" s="50">
        <f t="shared" si="8"/>
        <v>-6</v>
      </c>
      <c r="G85" s="187">
        <v>207.7</v>
      </c>
      <c r="H85" s="108">
        <v>244.3</v>
      </c>
      <c r="I85" s="48">
        <f t="shared" si="7"/>
        <v>-36.60000000000002</v>
      </c>
      <c r="J85" s="30">
        <f t="shared" si="9"/>
        <v>17.395309882747068</v>
      </c>
      <c r="K85" s="66">
        <f t="shared" si="11"/>
        <v>19.481658692185007</v>
      </c>
      <c r="L85" s="58">
        <f t="shared" si="6"/>
        <v>-2.08634880943794</v>
      </c>
      <c r="N85" s="242"/>
      <c r="O85" s="239"/>
      <c r="P85" s="239"/>
    </row>
    <row r="86" spans="1:16" s="3" customFormat="1" ht="15">
      <c r="A86" s="136" t="s">
        <v>50</v>
      </c>
      <c r="B86" s="183">
        <v>175.598</v>
      </c>
      <c r="C86" s="33">
        <v>175.6</v>
      </c>
      <c r="D86" s="46">
        <f t="shared" si="10"/>
        <v>100.00113896513628</v>
      </c>
      <c r="E86" s="57">
        <v>181.3</v>
      </c>
      <c r="F86" s="50">
        <f t="shared" si="8"/>
        <v>-5.700000000000017</v>
      </c>
      <c r="G86" s="187">
        <v>351.7</v>
      </c>
      <c r="H86" s="108">
        <v>317.4</v>
      </c>
      <c r="I86" s="48">
        <f t="shared" si="7"/>
        <v>34.30000000000001</v>
      </c>
      <c r="J86" s="30">
        <f t="shared" si="9"/>
        <v>20.028473804100226</v>
      </c>
      <c r="K86" s="66">
        <f t="shared" si="11"/>
        <v>17.50689464975179</v>
      </c>
      <c r="L86" s="58">
        <f t="shared" si="6"/>
        <v>2.521579154348437</v>
      </c>
      <c r="N86" s="242"/>
      <c r="O86" s="239"/>
      <c r="P86" s="239"/>
    </row>
    <row r="87" spans="1:16" s="3" customFormat="1" ht="15">
      <c r="A87" s="136" t="s">
        <v>51</v>
      </c>
      <c r="B87" s="183">
        <v>309.861</v>
      </c>
      <c r="C87" s="33">
        <v>309.861</v>
      </c>
      <c r="D87" s="46">
        <f t="shared" si="10"/>
        <v>100</v>
      </c>
      <c r="E87" s="57">
        <v>315.7</v>
      </c>
      <c r="F87" s="50">
        <f t="shared" si="8"/>
        <v>-5.838999999999999</v>
      </c>
      <c r="G87" s="187">
        <v>560.6</v>
      </c>
      <c r="H87" s="108">
        <v>575.1</v>
      </c>
      <c r="I87" s="48">
        <f t="shared" si="7"/>
        <v>-14.5</v>
      </c>
      <c r="J87" s="30">
        <f t="shared" si="9"/>
        <v>18.091983179554706</v>
      </c>
      <c r="K87" s="66">
        <f t="shared" si="11"/>
        <v>18.216661387393096</v>
      </c>
      <c r="L87" s="58">
        <f t="shared" si="6"/>
        <v>-0.12467820783838945</v>
      </c>
      <c r="N87" s="242"/>
      <c r="O87" s="239"/>
      <c r="P87" s="239"/>
    </row>
    <row r="88" spans="1:16" s="3" customFormat="1" ht="15">
      <c r="A88" s="134" t="s">
        <v>52</v>
      </c>
      <c r="B88" s="183">
        <v>10</v>
      </c>
      <c r="C88" s="33">
        <v>10</v>
      </c>
      <c r="D88" s="46">
        <f t="shared" si="10"/>
        <v>100</v>
      </c>
      <c r="E88" s="57">
        <v>7.669</v>
      </c>
      <c r="F88" s="50">
        <f t="shared" si="8"/>
        <v>2.3310000000000004</v>
      </c>
      <c r="G88" s="187">
        <v>18.4</v>
      </c>
      <c r="H88" s="108">
        <v>10.2</v>
      </c>
      <c r="I88" s="48">
        <f t="shared" si="7"/>
        <v>8.2</v>
      </c>
      <c r="J88" s="30">
        <f t="shared" si="9"/>
        <v>18.4</v>
      </c>
      <c r="K88" s="66">
        <f t="shared" si="11"/>
        <v>13.300299908723431</v>
      </c>
      <c r="L88" s="58">
        <f t="shared" si="6"/>
        <v>5.099700091276567</v>
      </c>
      <c r="N88" s="242"/>
      <c r="O88" s="239"/>
      <c r="P88" s="239"/>
    </row>
    <row r="89" spans="1:16" s="3" customFormat="1" ht="15">
      <c r="A89" s="136" t="s">
        <v>98</v>
      </c>
      <c r="B89" s="183">
        <v>4.598</v>
      </c>
      <c r="C89" s="33">
        <v>2.7</v>
      </c>
      <c r="D89" s="46">
        <f t="shared" si="10"/>
        <v>58.721183123097006</v>
      </c>
      <c r="E89" s="57">
        <v>2.4</v>
      </c>
      <c r="F89" s="50">
        <f t="shared" si="8"/>
        <v>0.30000000000000027</v>
      </c>
      <c r="G89" s="187">
        <v>3.5</v>
      </c>
      <c r="H89" s="108">
        <v>2.136</v>
      </c>
      <c r="I89" s="48">
        <f t="shared" si="7"/>
        <v>1.3639999999999999</v>
      </c>
      <c r="J89" s="30">
        <f t="shared" si="9"/>
        <v>12.962962962962962</v>
      </c>
      <c r="K89" s="66">
        <f t="shared" si="11"/>
        <v>8.900000000000002</v>
      </c>
      <c r="L89" s="58">
        <f t="shared" si="6"/>
        <v>4.06296296296296</v>
      </c>
      <c r="N89" s="242"/>
      <c r="O89" s="239"/>
      <c r="P89" s="239"/>
    </row>
    <row r="90" spans="1:16" s="3" customFormat="1" ht="15" hidden="1">
      <c r="A90" s="136" t="s">
        <v>87</v>
      </c>
      <c r="B90" s="183"/>
      <c r="C90" s="33"/>
      <c r="D90" s="46" t="e">
        <f t="shared" si="10"/>
        <v>#DIV/0!</v>
      </c>
      <c r="E90" s="57"/>
      <c r="F90" s="50">
        <f t="shared" si="8"/>
        <v>0</v>
      </c>
      <c r="G90" s="187"/>
      <c r="H90" s="108"/>
      <c r="I90" s="48">
        <f t="shared" si="7"/>
        <v>0</v>
      </c>
      <c r="J90" s="30">
        <f t="shared" si="9"/>
      </c>
      <c r="K90" s="66">
        <f t="shared" si="11"/>
      </c>
      <c r="L90" s="58" t="e">
        <f t="shared" si="6"/>
        <v>#VALUE!</v>
      </c>
      <c r="N90" s="242"/>
      <c r="O90" s="239"/>
      <c r="P90" s="239"/>
    </row>
    <row r="91" spans="1:16" s="19" customFormat="1" ht="15.75">
      <c r="A91" s="135" t="s">
        <v>53</v>
      </c>
      <c r="B91" s="182">
        <v>39.736</v>
      </c>
      <c r="C91" s="32">
        <f>SUM(C92:C101)-C97</f>
        <v>37.376</v>
      </c>
      <c r="D91" s="42">
        <f t="shared" si="10"/>
        <v>94.06080128850412</v>
      </c>
      <c r="E91" s="52">
        <v>35.329</v>
      </c>
      <c r="F91" s="44">
        <f t="shared" si="8"/>
        <v>2.046999999999997</v>
      </c>
      <c r="G91" s="45">
        <f>SUM(G92:G101)-G97</f>
        <v>74.56400000000001</v>
      </c>
      <c r="H91" s="52">
        <v>56.641999999999996</v>
      </c>
      <c r="I91" s="97">
        <f>G91-H91</f>
        <v>17.92200000000001</v>
      </c>
      <c r="J91" s="29">
        <f t="shared" si="9"/>
        <v>19.949700342465757</v>
      </c>
      <c r="K91" s="45">
        <f t="shared" si="11"/>
        <v>16.03272099408418</v>
      </c>
      <c r="L91" s="54">
        <f t="shared" si="6"/>
        <v>3.9169793483815774</v>
      </c>
      <c r="N91" s="20"/>
      <c r="O91" s="239"/>
      <c r="P91" s="239"/>
    </row>
    <row r="92" spans="1:16" s="3" customFormat="1" ht="15">
      <c r="A92" s="136" t="s">
        <v>88</v>
      </c>
      <c r="B92" s="183">
        <v>3.25</v>
      </c>
      <c r="C92" s="33">
        <v>2.559</v>
      </c>
      <c r="D92" s="46">
        <f t="shared" si="10"/>
        <v>78.73846153846155</v>
      </c>
      <c r="E92" s="57">
        <v>3.3</v>
      </c>
      <c r="F92" s="50">
        <f t="shared" si="8"/>
        <v>-0.7409999999999997</v>
      </c>
      <c r="G92" s="187">
        <v>3.243</v>
      </c>
      <c r="H92" s="108">
        <v>2.3</v>
      </c>
      <c r="I92" s="48">
        <f t="shared" si="7"/>
        <v>0.9430000000000001</v>
      </c>
      <c r="J92" s="30">
        <f t="shared" si="9"/>
        <v>12.672919109026964</v>
      </c>
      <c r="K92" s="66">
        <f t="shared" si="11"/>
        <v>6.969696969696969</v>
      </c>
      <c r="L92" s="58">
        <f t="shared" si="6"/>
        <v>5.703222139329995</v>
      </c>
      <c r="N92" s="242"/>
      <c r="O92" s="239"/>
      <c r="P92" s="239"/>
    </row>
    <row r="93" spans="1:16" s="3" customFormat="1" ht="15">
      <c r="A93" s="136" t="s">
        <v>54</v>
      </c>
      <c r="B93" s="183">
        <v>4.026</v>
      </c>
      <c r="C93" s="33">
        <v>4.026</v>
      </c>
      <c r="D93" s="46">
        <f t="shared" si="10"/>
        <v>100</v>
      </c>
      <c r="E93" s="57">
        <v>5.2</v>
      </c>
      <c r="F93" s="50">
        <f t="shared" si="8"/>
        <v>-1.1740000000000004</v>
      </c>
      <c r="G93" s="187">
        <v>6.866</v>
      </c>
      <c r="H93" s="108">
        <v>7.1</v>
      </c>
      <c r="I93" s="48">
        <f t="shared" si="7"/>
        <v>-0.23399999999999999</v>
      </c>
      <c r="J93" s="30">
        <f t="shared" si="9"/>
        <v>17.054148037754594</v>
      </c>
      <c r="K93" s="66">
        <f t="shared" si="11"/>
        <v>13.653846153846152</v>
      </c>
      <c r="L93" s="58">
        <f t="shared" si="6"/>
        <v>3.4003018839084422</v>
      </c>
      <c r="N93" s="242"/>
      <c r="O93" s="239"/>
      <c r="P93" s="239"/>
    </row>
    <row r="94" spans="1:16" s="3" customFormat="1" ht="15">
      <c r="A94" s="136" t="s">
        <v>55</v>
      </c>
      <c r="B94" s="183">
        <v>1.392</v>
      </c>
      <c r="C94" s="33">
        <v>0.901</v>
      </c>
      <c r="D94" s="46">
        <f t="shared" si="10"/>
        <v>64.72701149425288</v>
      </c>
      <c r="E94" s="57">
        <v>1.517</v>
      </c>
      <c r="F94" s="50">
        <f t="shared" si="8"/>
        <v>-0.6159999999999999</v>
      </c>
      <c r="G94" s="187">
        <v>1.285</v>
      </c>
      <c r="H94" s="108">
        <v>2.378</v>
      </c>
      <c r="I94" s="48">
        <f t="shared" si="7"/>
        <v>-1.0930000000000002</v>
      </c>
      <c r="J94" s="30">
        <f t="shared" si="9"/>
        <v>14.261931187569365</v>
      </c>
      <c r="K94" s="66">
        <f t="shared" si="11"/>
        <v>15.675675675675677</v>
      </c>
      <c r="L94" s="117">
        <f t="shared" si="6"/>
        <v>-1.4137444881063121</v>
      </c>
      <c r="N94" s="242"/>
      <c r="O94" s="239"/>
      <c r="P94" s="239"/>
    </row>
    <row r="95" spans="1:16" s="3" customFormat="1" ht="15">
      <c r="A95" s="136" t="s">
        <v>56</v>
      </c>
      <c r="B95" s="183">
        <v>29.689</v>
      </c>
      <c r="C95" s="33">
        <v>28.7</v>
      </c>
      <c r="D95" s="46">
        <f t="shared" si="10"/>
        <v>96.66879989221597</v>
      </c>
      <c r="E95" s="57">
        <v>24.014</v>
      </c>
      <c r="F95" s="50">
        <f t="shared" si="8"/>
        <v>4.686</v>
      </c>
      <c r="G95" s="187">
        <v>61.8</v>
      </c>
      <c r="H95" s="108">
        <v>43.564</v>
      </c>
      <c r="I95" s="48">
        <f t="shared" si="7"/>
        <v>18.235999999999997</v>
      </c>
      <c r="J95" s="30">
        <f t="shared" si="9"/>
        <v>21.533101045296167</v>
      </c>
      <c r="K95" s="66">
        <f t="shared" si="11"/>
        <v>18.141084367452322</v>
      </c>
      <c r="L95" s="58">
        <f t="shared" si="6"/>
        <v>3.392016677843845</v>
      </c>
      <c r="N95" s="242"/>
      <c r="O95" s="239"/>
      <c r="P95" s="239"/>
    </row>
    <row r="96" spans="1:16" s="3" customFormat="1" ht="15" hidden="1">
      <c r="A96" s="136" t="s">
        <v>57</v>
      </c>
      <c r="B96" s="183">
        <v>0.089</v>
      </c>
      <c r="C96" s="33"/>
      <c r="D96" s="46">
        <f t="shared" si="10"/>
        <v>0</v>
      </c>
      <c r="E96" s="57"/>
      <c r="F96" s="50">
        <f t="shared" si="8"/>
        <v>0</v>
      </c>
      <c r="G96" s="187"/>
      <c r="H96" s="108"/>
      <c r="I96" s="48">
        <f t="shared" si="7"/>
        <v>0</v>
      </c>
      <c r="J96" s="30">
        <f t="shared" si="9"/>
      </c>
      <c r="K96" s="66">
        <f t="shared" si="11"/>
      </c>
      <c r="L96" s="58" t="e">
        <f t="shared" si="6"/>
        <v>#VALUE!</v>
      </c>
      <c r="N96" s="242"/>
      <c r="O96" s="239"/>
      <c r="P96" s="239"/>
    </row>
    <row r="97" spans="1:16" s="3" customFormat="1" ht="15" hidden="1">
      <c r="A97" s="136" t="s">
        <v>89</v>
      </c>
      <c r="B97" s="183"/>
      <c r="C97" s="33"/>
      <c r="D97" s="46" t="e">
        <f t="shared" si="10"/>
        <v>#DIV/0!</v>
      </c>
      <c r="E97" s="57"/>
      <c r="F97" s="50">
        <f t="shared" si="8"/>
        <v>0</v>
      </c>
      <c r="G97" s="187"/>
      <c r="H97" s="108"/>
      <c r="I97" s="48">
        <f t="shared" si="7"/>
        <v>0</v>
      </c>
      <c r="J97" s="30">
        <f t="shared" si="9"/>
      </c>
      <c r="K97" s="66">
        <f t="shared" si="11"/>
      </c>
      <c r="L97" s="58" t="e">
        <f t="shared" si="6"/>
        <v>#VALUE!</v>
      </c>
      <c r="N97" s="242"/>
      <c r="O97" s="239"/>
      <c r="P97" s="239"/>
    </row>
    <row r="98" spans="1:16" s="3" customFormat="1" ht="15" hidden="1">
      <c r="A98" s="136" t="s">
        <v>58</v>
      </c>
      <c r="B98" s="183"/>
      <c r="C98" s="33"/>
      <c r="D98" s="46" t="e">
        <f t="shared" si="10"/>
        <v>#DIV/0!</v>
      </c>
      <c r="E98" s="57"/>
      <c r="F98" s="50">
        <f t="shared" si="8"/>
        <v>0</v>
      </c>
      <c r="G98" s="187"/>
      <c r="H98" s="108"/>
      <c r="I98" s="48">
        <f t="shared" si="7"/>
        <v>0</v>
      </c>
      <c r="J98" s="30">
        <f t="shared" si="9"/>
      </c>
      <c r="K98" s="66">
        <f t="shared" si="11"/>
      </c>
      <c r="L98" s="58" t="e">
        <f t="shared" si="6"/>
        <v>#VALUE!</v>
      </c>
      <c r="N98" s="242"/>
      <c r="O98" s="239"/>
      <c r="P98" s="239"/>
    </row>
    <row r="99" spans="1:16" s="3" customFormat="1" ht="15" hidden="1">
      <c r="A99" s="136" t="s">
        <v>59</v>
      </c>
      <c r="B99" s="183"/>
      <c r="C99" s="33"/>
      <c r="D99" s="46" t="e">
        <f t="shared" si="10"/>
        <v>#DIV/0!</v>
      </c>
      <c r="E99" s="57"/>
      <c r="F99" s="50">
        <f t="shared" si="8"/>
        <v>0</v>
      </c>
      <c r="G99" s="187"/>
      <c r="H99" s="108"/>
      <c r="I99" s="48">
        <f t="shared" si="7"/>
        <v>0</v>
      </c>
      <c r="J99" s="30">
        <f t="shared" si="9"/>
      </c>
      <c r="K99" s="66">
        <f t="shared" si="11"/>
      </c>
      <c r="L99" s="58" t="e">
        <f t="shared" si="6"/>
        <v>#VALUE!</v>
      </c>
      <c r="N99" s="242"/>
      <c r="O99" s="239"/>
      <c r="P99" s="239"/>
    </row>
    <row r="100" spans="1:16" s="3" customFormat="1" ht="15">
      <c r="A100" s="137" t="s">
        <v>90</v>
      </c>
      <c r="B100" s="184">
        <v>1.291</v>
      </c>
      <c r="C100" s="74">
        <v>1.19</v>
      </c>
      <c r="D100" s="63">
        <f>C100/B100*100</f>
        <v>92.17660728117738</v>
      </c>
      <c r="E100" s="72">
        <v>1.298</v>
      </c>
      <c r="F100" s="190">
        <f t="shared" si="8"/>
        <v>-0.1080000000000001</v>
      </c>
      <c r="G100" s="157">
        <v>1.37</v>
      </c>
      <c r="H100" s="169">
        <v>1.3</v>
      </c>
      <c r="I100" s="162">
        <f t="shared" si="7"/>
        <v>0.07000000000000006</v>
      </c>
      <c r="J100" s="125">
        <f t="shared" si="9"/>
        <v>11.512605042016808</v>
      </c>
      <c r="K100" s="72">
        <f t="shared" si="11"/>
        <v>10.015408320493066</v>
      </c>
      <c r="L100" s="132">
        <f>J100-K100</f>
        <v>1.4971967215237427</v>
      </c>
      <c r="N100" s="242"/>
      <c r="O100" s="239"/>
      <c r="P100" s="239"/>
    </row>
    <row r="101" spans="1:16" s="3" customFormat="1" ht="15" hidden="1">
      <c r="A101" s="150" t="s">
        <v>91</v>
      </c>
      <c r="B101" s="165"/>
      <c r="C101" s="130"/>
      <c r="D101" s="131" t="e">
        <f t="shared" si="10"/>
        <v>#DIV/0!</v>
      </c>
      <c r="E101" s="154"/>
      <c r="F101" s="166">
        <f t="shared" si="8"/>
        <v>0</v>
      </c>
      <c r="G101" s="167"/>
      <c r="H101" s="168"/>
      <c r="I101" s="166">
        <f t="shared" si="7"/>
        <v>0</v>
      </c>
      <c r="J101" s="145">
        <f t="shared" si="9"/>
      </c>
      <c r="K101" s="142">
        <f t="shared" si="11"/>
      </c>
      <c r="L101" s="144" t="e">
        <f>J101-K101</f>
        <v>#VALUE!</v>
      </c>
      <c r="O101" s="239"/>
      <c r="P101" s="239"/>
    </row>
    <row r="102" spans="1:15" s="6" customFormat="1" ht="15">
      <c r="A102" s="5"/>
      <c r="G102" s="3"/>
      <c r="O102" s="239"/>
    </row>
    <row r="103" spans="1:15" s="6" customFormat="1" ht="15">
      <c r="A103" s="5"/>
      <c r="B103" s="5"/>
      <c r="G103" s="3"/>
      <c r="O103" s="239"/>
    </row>
    <row r="104" spans="1:15" s="6" customFormat="1" ht="15">
      <c r="A104" s="5"/>
      <c r="B104" s="5"/>
      <c r="G104" s="3"/>
      <c r="O104" s="239"/>
    </row>
    <row r="105" spans="1:15" s="6" customFormat="1" ht="15">
      <c r="A105" s="5"/>
      <c r="B105" s="5"/>
      <c r="G105" s="3"/>
      <c r="O105" s="239"/>
    </row>
    <row r="106" spans="1:15" s="6" customFormat="1" ht="15">
      <c r="A106" s="5"/>
      <c r="B106" s="5"/>
      <c r="G106" s="3"/>
      <c r="O106" s="239"/>
    </row>
    <row r="107" spans="1:15" s="6" customFormat="1" ht="15">
      <c r="A107" s="5"/>
      <c r="B107" s="5"/>
      <c r="G107" s="3"/>
      <c r="O107" s="239"/>
    </row>
    <row r="108" spans="1:15" s="6" customFormat="1" ht="15">
      <c r="A108" s="5"/>
      <c r="B108" s="5"/>
      <c r="G108" s="3"/>
      <c r="O108" s="239"/>
    </row>
    <row r="109" spans="1:15" s="6" customFormat="1" ht="15">
      <c r="A109" s="5"/>
      <c r="B109" s="5"/>
      <c r="G109" s="3"/>
      <c r="O109" s="239"/>
    </row>
    <row r="110" spans="1:15" s="6" customFormat="1" ht="15">
      <c r="A110" s="5"/>
      <c r="B110" s="5"/>
      <c r="G110" s="3"/>
      <c r="O110" s="239"/>
    </row>
    <row r="111" spans="1:15" s="8" customFormat="1" ht="15">
      <c r="A111" s="5"/>
      <c r="B111" s="5"/>
      <c r="G111" s="9"/>
      <c r="O111" s="239"/>
    </row>
    <row r="112" spans="1:15" s="8" customFormat="1" ht="15">
      <c r="A112" s="5"/>
      <c r="B112" s="5"/>
      <c r="G112" s="9"/>
      <c r="O112" s="239"/>
    </row>
    <row r="113" spans="1:15" s="8" customFormat="1" ht="15">
      <c r="A113" s="5"/>
      <c r="B113" s="5"/>
      <c r="G113" s="9"/>
      <c r="O113" s="239"/>
    </row>
    <row r="114" spans="1:15" s="8" customFormat="1" ht="15">
      <c r="A114" s="5"/>
      <c r="B114" s="5"/>
      <c r="G114" s="9"/>
      <c r="O114" s="239"/>
    </row>
    <row r="115" spans="1:15" s="8" customFormat="1" ht="15">
      <c r="A115" s="5"/>
      <c r="B115" s="5"/>
      <c r="G115" s="9"/>
      <c r="O115" s="239"/>
    </row>
    <row r="116" spans="1:15" s="8" customFormat="1" ht="15">
      <c r="A116" s="5"/>
      <c r="B116" s="5"/>
      <c r="G116" s="9"/>
      <c r="O116" s="239"/>
    </row>
    <row r="117" spans="1:15" s="8" customFormat="1" ht="15">
      <c r="A117" s="5"/>
      <c r="B117" s="5"/>
      <c r="G117" s="9"/>
      <c r="O117" s="239"/>
    </row>
    <row r="118" spans="1:15" s="8" customFormat="1" ht="15">
      <c r="A118" s="5"/>
      <c r="B118" s="5"/>
      <c r="G118" s="9"/>
      <c r="O118" s="239"/>
    </row>
    <row r="119" spans="1:15" s="8" customFormat="1" ht="15">
      <c r="A119" s="5"/>
      <c r="B119" s="5"/>
      <c r="G119" s="9"/>
      <c r="O119" s="239"/>
    </row>
    <row r="120" spans="1:15" s="8" customFormat="1" ht="15">
      <c r="A120" s="5"/>
      <c r="B120" s="5"/>
      <c r="G120" s="9"/>
      <c r="O120" s="239"/>
    </row>
    <row r="121" spans="1:15" s="8" customFormat="1" ht="15">
      <c r="A121" s="5"/>
      <c r="B121" s="5"/>
      <c r="G121" s="9"/>
      <c r="O121" s="239"/>
    </row>
    <row r="122" spans="1:15" s="8" customFormat="1" ht="15">
      <c r="A122" s="5"/>
      <c r="B122" s="5"/>
      <c r="G122" s="9"/>
      <c r="O122" s="239"/>
    </row>
    <row r="123" spans="1:15" s="8" customFormat="1" ht="15">
      <c r="A123" s="5"/>
      <c r="B123" s="5"/>
      <c r="G123" s="9"/>
      <c r="O123" s="239"/>
    </row>
    <row r="124" spans="1:15" s="8" customFormat="1" ht="15">
      <c r="A124" s="5"/>
      <c r="B124" s="5"/>
      <c r="G124" s="9"/>
      <c r="O124" s="23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2" s="9" customFormat="1" ht="15">
      <c r="A140" s="7"/>
      <c r="B140" s="7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4" s="9" customFormat="1" ht="15">
      <c r="A144" s="7"/>
      <c r="B144" s="334"/>
      <c r="C144" s="334"/>
      <c r="D144" s="334"/>
    </row>
    <row r="145" spans="1:2" s="9" customFormat="1" ht="15.75">
      <c r="A145" s="23"/>
      <c r="B145" s="7"/>
    </row>
    <row r="146" spans="1:4" s="9" customFormat="1" ht="15">
      <c r="A146" s="7"/>
      <c r="B146" s="334"/>
      <c r="C146" s="334"/>
      <c r="D146" s="334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0.75" customHeight="1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</sheetData>
  <sheetProtection/>
  <mergeCells count="7">
    <mergeCell ref="J3:L3"/>
    <mergeCell ref="B144:D144"/>
    <mergeCell ref="B146:D146"/>
    <mergeCell ref="A3:A4"/>
    <mergeCell ref="B3:B4"/>
    <mergeCell ref="C3:F3"/>
    <mergeCell ref="G3:I3"/>
  </mergeCells>
  <printOptions horizontalCentered="1"/>
  <pageMargins left="0" right="0" top="0" bottom="0" header="0" footer="0"/>
  <pageSetup horizontalDpi="600" verticalDpi="600" orientation="landscape" paperSize="9" scale="80" r:id="rId2"/>
  <rowBreaks count="1" manualBreakCount="1">
    <brk id="4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0"/>
  <sheetViews>
    <sheetView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" sqref="G14"/>
    </sheetView>
  </sheetViews>
  <sheetFormatPr defaultColWidth="9.00390625" defaultRowHeight="12.75"/>
  <cols>
    <col min="1" max="1" width="37.25390625" style="10" bestFit="1" customWidth="1"/>
    <col min="2" max="2" width="17.25390625" style="10" customWidth="1"/>
    <col min="3" max="3" width="9.875" style="10" customWidth="1"/>
    <col min="4" max="4" width="11.75390625" style="10" customWidth="1"/>
    <col min="5" max="5" width="10.125" style="10" customWidth="1"/>
    <col min="6" max="6" width="11.375" style="10" customWidth="1"/>
    <col min="7" max="7" width="11.625" style="11" customWidth="1"/>
    <col min="8" max="8" width="11.25390625" style="10" customWidth="1"/>
    <col min="9" max="9" width="10.875" style="10" customWidth="1"/>
    <col min="10" max="10" width="9.375" style="10" customWidth="1"/>
    <col min="11" max="11" width="9.625" style="10" customWidth="1"/>
    <col min="12" max="12" width="10.875" style="10" customWidth="1"/>
    <col min="13" max="16384" width="9.125" style="10" customWidth="1"/>
  </cols>
  <sheetData>
    <row r="1" spans="1:12" ht="16.5">
      <c r="A1" s="12" t="s">
        <v>168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21" customHeight="1">
      <c r="A3" s="335" t="s">
        <v>1</v>
      </c>
      <c r="B3" s="335" t="s">
        <v>171</v>
      </c>
      <c r="C3" s="335" t="s">
        <v>97</v>
      </c>
      <c r="D3" s="335"/>
      <c r="E3" s="337"/>
      <c r="F3" s="337"/>
      <c r="G3" s="335" t="s">
        <v>60</v>
      </c>
      <c r="H3" s="337"/>
      <c r="I3" s="337"/>
      <c r="J3" s="199"/>
      <c r="K3" s="21" t="s">
        <v>0</v>
      </c>
      <c r="L3" s="22"/>
    </row>
    <row r="4" spans="1:12" s="11" customFormat="1" ht="36.75" customHeight="1">
      <c r="A4" s="336"/>
      <c r="B4" s="335"/>
      <c r="C4" s="2" t="s">
        <v>104</v>
      </c>
      <c r="D4" s="2" t="s">
        <v>92</v>
      </c>
      <c r="E4" s="2" t="s">
        <v>103</v>
      </c>
      <c r="F4" s="2" t="s">
        <v>105</v>
      </c>
      <c r="G4" s="2" t="s">
        <v>104</v>
      </c>
      <c r="H4" s="2" t="s">
        <v>103</v>
      </c>
      <c r="I4" s="2" t="s">
        <v>105</v>
      </c>
      <c r="J4" s="37" t="s">
        <v>104</v>
      </c>
      <c r="K4" s="2" t="s">
        <v>103</v>
      </c>
      <c r="L4" s="2" t="s">
        <v>105</v>
      </c>
    </row>
    <row r="5" spans="1:14" s="18" customFormat="1" ht="15.75">
      <c r="A5" s="195" t="s">
        <v>2</v>
      </c>
      <c r="B5" s="191">
        <v>2893.203</v>
      </c>
      <c r="C5" s="28">
        <f>C6+C24+C35+C43+C51+C67+C74+C91</f>
        <v>2573.3619999999996</v>
      </c>
      <c r="D5" s="69">
        <f>C5/B5*100</f>
        <v>88.94508957719177</v>
      </c>
      <c r="E5" s="38">
        <v>2502.235</v>
      </c>
      <c r="F5" s="40">
        <f aca="true" t="shared" si="0" ref="F5:F69">C5-E5</f>
        <v>71.1269999999995</v>
      </c>
      <c r="G5" s="28">
        <f>G6+G24+G35+G43+G51+G67+G74+G91</f>
        <v>15184.358</v>
      </c>
      <c r="H5" s="38">
        <v>13019.125000000002</v>
      </c>
      <c r="I5" s="40">
        <f>G5-H5</f>
        <v>2165.2329999999984</v>
      </c>
      <c r="J5" s="200">
        <f>G5/C5*10</f>
        <v>59.00591521907917</v>
      </c>
      <c r="K5" s="69">
        <f>H5/E5*10</f>
        <v>52.02998519323725</v>
      </c>
      <c r="L5" s="114">
        <f>J5-K5</f>
        <v>6.975930025841919</v>
      </c>
      <c r="N5" s="244"/>
    </row>
    <row r="6" spans="1:14" s="19" customFormat="1" ht="15.75">
      <c r="A6" s="196" t="s">
        <v>3</v>
      </c>
      <c r="B6" s="192">
        <v>931.404</v>
      </c>
      <c r="C6" s="29">
        <f>SUM(C7:C23)</f>
        <v>797.6030000000001</v>
      </c>
      <c r="D6" s="52">
        <f aca="true" t="shared" si="1" ref="D6:D70">C6/B6*100</f>
        <v>85.6344829955637</v>
      </c>
      <c r="E6" s="42">
        <v>808.9</v>
      </c>
      <c r="F6" s="44">
        <f t="shared" si="0"/>
        <v>-11.296999999999912</v>
      </c>
      <c r="G6" s="29">
        <f>SUM(G7:G23)</f>
        <v>5891.090000000001</v>
      </c>
      <c r="H6" s="112">
        <v>5163.300000000001</v>
      </c>
      <c r="I6" s="44">
        <f aca="true" t="shared" si="2" ref="I6:I70">G6-H6</f>
        <v>727.79</v>
      </c>
      <c r="J6" s="45">
        <f>IF(C6&gt;0,G6/C6*10,"")</f>
        <v>73.85992780869682</v>
      </c>
      <c r="K6" s="52">
        <f>H6/E6*10</f>
        <v>63.8311286932872</v>
      </c>
      <c r="L6" s="71">
        <f aca="true" t="shared" si="3" ref="L6:L34">J6-K6</f>
        <v>10.028799115409626</v>
      </c>
      <c r="N6" s="244"/>
    </row>
    <row r="7" spans="1:14" s="3" customFormat="1" ht="15">
      <c r="A7" s="197" t="s">
        <v>4</v>
      </c>
      <c r="B7" s="193">
        <v>165.496</v>
      </c>
      <c r="C7" s="30">
        <v>145.4</v>
      </c>
      <c r="D7" s="57">
        <f t="shared" si="1"/>
        <v>87.85710832890221</v>
      </c>
      <c r="E7" s="46">
        <v>139.2</v>
      </c>
      <c r="F7" s="50">
        <f t="shared" si="0"/>
        <v>6.200000000000017</v>
      </c>
      <c r="G7" s="30">
        <v>1233.4</v>
      </c>
      <c r="H7" s="113">
        <v>1003.63</v>
      </c>
      <c r="I7" s="50">
        <f t="shared" si="2"/>
        <v>229.7700000000001</v>
      </c>
      <c r="J7" s="66">
        <f>IF(C7&gt;0,G7/C7*10,"")</f>
        <v>84.82806052269602</v>
      </c>
      <c r="K7" s="66">
        <f>IF(E7&gt;0,H7/E7*10,"")</f>
        <v>72.09985632183908</v>
      </c>
      <c r="L7" s="70">
        <f t="shared" si="3"/>
        <v>12.728204200856936</v>
      </c>
      <c r="N7" s="244"/>
    </row>
    <row r="8" spans="1:14" s="3" customFormat="1" ht="15">
      <c r="A8" s="197" t="s">
        <v>5</v>
      </c>
      <c r="B8" s="193">
        <v>77.288</v>
      </c>
      <c r="C8" s="30">
        <v>74.2</v>
      </c>
      <c r="D8" s="57">
        <f t="shared" si="1"/>
        <v>96.00455439395509</v>
      </c>
      <c r="E8" s="46">
        <v>19</v>
      </c>
      <c r="F8" s="50">
        <f t="shared" si="0"/>
        <v>55.2</v>
      </c>
      <c r="G8" s="30">
        <v>617.9</v>
      </c>
      <c r="H8" s="113">
        <v>116.7</v>
      </c>
      <c r="I8" s="50">
        <f t="shared" si="2"/>
        <v>501.2</v>
      </c>
      <c r="J8" s="66">
        <f aca="true" t="shared" si="4" ref="J8:J72">IF(C8&gt;0,G8/C8*10,"")</f>
        <v>83.27493261455524</v>
      </c>
      <c r="K8" s="66">
        <f aca="true" t="shared" si="5" ref="K8:K71">IF(E8&gt;0,H8/E8*10,"")</f>
        <v>61.421052631578945</v>
      </c>
      <c r="L8" s="70">
        <f t="shared" si="3"/>
        <v>21.853879982976295</v>
      </c>
      <c r="N8" s="244"/>
    </row>
    <row r="9" spans="1:14" s="3" customFormat="1" ht="15">
      <c r="A9" s="197" t="s">
        <v>6</v>
      </c>
      <c r="B9" s="193">
        <v>0.853</v>
      </c>
      <c r="C9" s="30">
        <v>0.853</v>
      </c>
      <c r="D9" s="57">
        <f t="shared" si="1"/>
        <v>100</v>
      </c>
      <c r="E9" s="46"/>
      <c r="F9" s="50">
        <f t="shared" si="0"/>
        <v>0.853</v>
      </c>
      <c r="G9" s="30">
        <v>5.7</v>
      </c>
      <c r="H9" s="113"/>
      <c r="I9" s="50">
        <f t="shared" si="2"/>
        <v>5.7</v>
      </c>
      <c r="J9" s="66">
        <f t="shared" si="4"/>
        <v>66.8229777256741</v>
      </c>
      <c r="K9" s="66">
        <f t="shared" si="5"/>
      </c>
      <c r="L9" s="70" t="e">
        <f t="shared" si="3"/>
        <v>#VALUE!</v>
      </c>
      <c r="N9" s="244"/>
    </row>
    <row r="10" spans="1:14" s="3" customFormat="1" ht="15">
      <c r="A10" s="197" t="s">
        <v>7</v>
      </c>
      <c r="B10" s="193">
        <v>228.6</v>
      </c>
      <c r="C10" s="30">
        <v>195.5</v>
      </c>
      <c r="D10" s="57">
        <f t="shared" si="1"/>
        <v>85.52055993000876</v>
      </c>
      <c r="E10" s="46">
        <v>225.8</v>
      </c>
      <c r="F10" s="50">
        <f t="shared" si="0"/>
        <v>-30.30000000000001</v>
      </c>
      <c r="G10" s="30">
        <v>1055.1</v>
      </c>
      <c r="H10" s="113">
        <v>1073</v>
      </c>
      <c r="I10" s="50">
        <f t="shared" si="2"/>
        <v>-17.90000000000009</v>
      </c>
      <c r="J10" s="66">
        <f t="shared" si="4"/>
        <v>53.969309462915604</v>
      </c>
      <c r="K10" s="66">
        <f t="shared" si="5"/>
        <v>47.519929140832595</v>
      </c>
      <c r="L10" s="70">
        <f t="shared" si="3"/>
        <v>6.449380322083009</v>
      </c>
      <c r="N10" s="244"/>
    </row>
    <row r="11" spans="1:14" s="3" customFormat="1" ht="15" hidden="1">
      <c r="A11" s="197" t="s">
        <v>8</v>
      </c>
      <c r="B11" s="193"/>
      <c r="C11" s="30"/>
      <c r="D11" s="57" t="e">
        <f t="shared" si="1"/>
        <v>#DIV/0!</v>
      </c>
      <c r="E11" s="46"/>
      <c r="F11" s="50">
        <f t="shared" si="0"/>
        <v>0</v>
      </c>
      <c r="G11" s="30"/>
      <c r="H11" s="113"/>
      <c r="I11" s="50">
        <f t="shared" si="2"/>
        <v>0</v>
      </c>
      <c r="J11" s="66">
        <f t="shared" si="4"/>
      </c>
      <c r="K11" s="66">
        <f t="shared" si="5"/>
      </c>
      <c r="L11" s="70" t="e">
        <f t="shared" si="3"/>
        <v>#VALUE!</v>
      </c>
      <c r="N11" s="244"/>
    </row>
    <row r="12" spans="1:14" s="3" customFormat="1" ht="15">
      <c r="A12" s="197" t="s">
        <v>9</v>
      </c>
      <c r="B12" s="193">
        <v>1.527</v>
      </c>
      <c r="C12" s="30">
        <v>1.5</v>
      </c>
      <c r="D12" s="57">
        <f t="shared" si="1"/>
        <v>98.23182711198429</v>
      </c>
      <c r="E12" s="46">
        <v>0.4</v>
      </c>
      <c r="F12" s="50">
        <f t="shared" si="0"/>
        <v>1.1</v>
      </c>
      <c r="G12" s="30">
        <v>12.2</v>
      </c>
      <c r="H12" s="113">
        <v>3.3</v>
      </c>
      <c r="I12" s="50">
        <f t="shared" si="2"/>
        <v>8.899999999999999</v>
      </c>
      <c r="J12" s="66">
        <f t="shared" si="4"/>
        <v>81.33333333333333</v>
      </c>
      <c r="K12" s="66">
        <f t="shared" si="5"/>
        <v>82.49999999999999</v>
      </c>
      <c r="L12" s="70">
        <f t="shared" si="3"/>
        <v>-1.1666666666666572</v>
      </c>
      <c r="N12" s="244"/>
    </row>
    <row r="13" spans="1:14" s="3" customFormat="1" ht="15" hidden="1">
      <c r="A13" s="197" t="s">
        <v>10</v>
      </c>
      <c r="B13" s="193"/>
      <c r="C13" s="30"/>
      <c r="D13" s="57" t="e">
        <f t="shared" si="1"/>
        <v>#DIV/0!</v>
      </c>
      <c r="E13" s="46"/>
      <c r="F13" s="50">
        <f t="shared" si="0"/>
        <v>0</v>
      </c>
      <c r="G13" s="30"/>
      <c r="H13" s="113"/>
      <c r="I13" s="50">
        <f t="shared" si="2"/>
        <v>0</v>
      </c>
      <c r="J13" s="66">
        <f t="shared" si="4"/>
      </c>
      <c r="K13" s="66">
        <f t="shared" si="5"/>
      </c>
      <c r="L13" s="70" t="e">
        <f t="shared" si="3"/>
        <v>#VALUE!</v>
      </c>
      <c r="N13" s="244"/>
    </row>
    <row r="14" spans="1:14" s="3" customFormat="1" ht="15">
      <c r="A14" s="197" t="s">
        <v>11</v>
      </c>
      <c r="B14" s="193">
        <v>156.263</v>
      </c>
      <c r="C14" s="30">
        <v>144</v>
      </c>
      <c r="D14" s="57">
        <f t="shared" si="1"/>
        <v>92.15233292590057</v>
      </c>
      <c r="E14" s="46">
        <v>144.9</v>
      </c>
      <c r="F14" s="50">
        <f t="shared" si="0"/>
        <v>-0.9000000000000057</v>
      </c>
      <c r="G14" s="30">
        <v>1160</v>
      </c>
      <c r="H14" s="113">
        <v>943.4</v>
      </c>
      <c r="I14" s="50">
        <f t="shared" si="2"/>
        <v>216.60000000000002</v>
      </c>
      <c r="J14" s="66">
        <f t="shared" si="4"/>
        <v>80.55555555555556</v>
      </c>
      <c r="K14" s="66">
        <f t="shared" si="5"/>
        <v>65.10697032436163</v>
      </c>
      <c r="L14" s="70">
        <f t="shared" si="3"/>
        <v>15.448585231193931</v>
      </c>
      <c r="N14" s="244"/>
    </row>
    <row r="15" spans="1:14" s="3" customFormat="1" ht="15">
      <c r="A15" s="197" t="s">
        <v>12</v>
      </c>
      <c r="B15" s="193">
        <v>92.743</v>
      </c>
      <c r="C15" s="30">
        <v>79.9</v>
      </c>
      <c r="D15" s="57">
        <f t="shared" si="1"/>
        <v>86.1520546025037</v>
      </c>
      <c r="E15" s="46">
        <v>89.3</v>
      </c>
      <c r="F15" s="50">
        <f t="shared" si="0"/>
        <v>-9.399999999999991</v>
      </c>
      <c r="G15" s="30">
        <v>574</v>
      </c>
      <c r="H15" s="113">
        <v>644.5</v>
      </c>
      <c r="I15" s="50">
        <f t="shared" si="2"/>
        <v>-70.5</v>
      </c>
      <c r="J15" s="66">
        <f t="shared" si="4"/>
        <v>71.8397997496871</v>
      </c>
      <c r="K15" s="66">
        <f t="shared" si="5"/>
        <v>72.17245240761478</v>
      </c>
      <c r="L15" s="70">
        <f t="shared" si="3"/>
        <v>-0.3326526579276816</v>
      </c>
      <c r="N15" s="244"/>
    </row>
    <row r="16" spans="1:14" s="3" customFormat="1" ht="15" hidden="1">
      <c r="A16" s="197" t="s">
        <v>93</v>
      </c>
      <c r="B16" s="193">
        <v>1.799</v>
      </c>
      <c r="C16" s="30"/>
      <c r="D16" s="57">
        <f t="shared" si="1"/>
        <v>0</v>
      </c>
      <c r="E16" s="57">
        <v>1.2</v>
      </c>
      <c r="F16" s="70">
        <f t="shared" si="0"/>
        <v>-1.2</v>
      </c>
      <c r="G16" s="33"/>
      <c r="H16" s="115">
        <v>9.3</v>
      </c>
      <c r="I16" s="70">
        <f t="shared" si="2"/>
        <v>-9.3</v>
      </c>
      <c r="J16" s="66">
        <f t="shared" si="4"/>
      </c>
      <c r="K16" s="66">
        <f t="shared" si="5"/>
        <v>77.50000000000001</v>
      </c>
      <c r="L16" s="70" t="e">
        <f t="shared" si="3"/>
        <v>#VALUE!</v>
      </c>
      <c r="N16" s="244"/>
    </row>
    <row r="17" spans="1:14" s="3" customFormat="1" ht="15">
      <c r="A17" s="197" t="s">
        <v>13</v>
      </c>
      <c r="B17" s="193">
        <v>72.043</v>
      </c>
      <c r="C17" s="30">
        <v>42.86</v>
      </c>
      <c r="D17" s="57">
        <f t="shared" si="1"/>
        <v>59.49224768541009</v>
      </c>
      <c r="E17" s="57">
        <v>65.4</v>
      </c>
      <c r="F17" s="70">
        <f t="shared" si="0"/>
        <v>-22.540000000000006</v>
      </c>
      <c r="G17" s="33">
        <v>390.97</v>
      </c>
      <c r="H17" s="115">
        <v>458.2</v>
      </c>
      <c r="I17" s="70">
        <f t="shared" si="2"/>
        <v>-67.22999999999996</v>
      </c>
      <c r="J17" s="66">
        <f t="shared" si="4"/>
        <v>91.22025198320114</v>
      </c>
      <c r="K17" s="66">
        <f t="shared" si="5"/>
        <v>70.0611620795107</v>
      </c>
      <c r="L17" s="70">
        <f t="shared" si="3"/>
        <v>21.159089903690443</v>
      </c>
      <c r="N17" s="244"/>
    </row>
    <row r="18" spans="1:14" s="3" customFormat="1" ht="15">
      <c r="A18" s="197" t="s">
        <v>14</v>
      </c>
      <c r="B18" s="193">
        <v>23.696</v>
      </c>
      <c r="C18" s="30">
        <v>20.87</v>
      </c>
      <c r="D18" s="57">
        <f t="shared" si="1"/>
        <v>88.07393652937205</v>
      </c>
      <c r="E18" s="57">
        <v>23.9</v>
      </c>
      <c r="F18" s="70">
        <f t="shared" si="0"/>
        <v>-3.0299999999999976</v>
      </c>
      <c r="G18" s="33">
        <v>153.68</v>
      </c>
      <c r="H18" s="115">
        <v>169.1</v>
      </c>
      <c r="I18" s="70">
        <f t="shared" si="2"/>
        <v>-15.419999999999987</v>
      </c>
      <c r="J18" s="66">
        <f t="shared" si="4"/>
        <v>73.63679923334931</v>
      </c>
      <c r="K18" s="66">
        <f t="shared" si="5"/>
        <v>70.75313807531381</v>
      </c>
      <c r="L18" s="70">
        <f t="shared" si="3"/>
        <v>2.883661158035494</v>
      </c>
      <c r="N18" s="244"/>
    </row>
    <row r="19" spans="1:14" s="3" customFormat="1" ht="15" hidden="1">
      <c r="A19" s="197" t="s">
        <v>15</v>
      </c>
      <c r="B19" s="193">
        <v>0.58</v>
      </c>
      <c r="C19" s="30"/>
      <c r="D19" s="57">
        <f t="shared" si="1"/>
        <v>0</v>
      </c>
      <c r="E19" s="57"/>
      <c r="F19" s="70">
        <f t="shared" si="0"/>
        <v>0</v>
      </c>
      <c r="G19" s="33"/>
      <c r="H19" s="115"/>
      <c r="I19" s="70">
        <f t="shared" si="2"/>
        <v>0</v>
      </c>
      <c r="J19" s="66">
        <f t="shared" si="4"/>
      </c>
      <c r="K19" s="66">
        <f t="shared" si="5"/>
      </c>
      <c r="L19" s="70" t="e">
        <f t="shared" si="3"/>
        <v>#VALUE!</v>
      </c>
      <c r="N19" s="244"/>
    </row>
    <row r="20" spans="1:14" s="3" customFormat="1" ht="15">
      <c r="A20" s="197" t="s">
        <v>16</v>
      </c>
      <c r="B20" s="193">
        <v>98.603</v>
      </c>
      <c r="C20" s="30">
        <v>87.82</v>
      </c>
      <c r="D20" s="57">
        <f t="shared" si="1"/>
        <v>89.06422725474884</v>
      </c>
      <c r="E20" s="57">
        <v>94.6</v>
      </c>
      <c r="F20" s="70">
        <f t="shared" si="0"/>
        <v>-6.780000000000001</v>
      </c>
      <c r="G20" s="33">
        <v>651.34</v>
      </c>
      <c r="H20" s="115">
        <v>711.5</v>
      </c>
      <c r="I20" s="70">
        <f t="shared" si="2"/>
        <v>-60.15999999999997</v>
      </c>
      <c r="J20" s="66">
        <f t="shared" si="4"/>
        <v>74.16761557731725</v>
      </c>
      <c r="K20" s="66">
        <f t="shared" si="5"/>
        <v>75.21141649048627</v>
      </c>
      <c r="L20" s="70">
        <f t="shared" si="3"/>
        <v>-1.0438009131690222</v>
      </c>
      <c r="N20" s="244"/>
    </row>
    <row r="21" spans="1:14" s="3" customFormat="1" ht="15" hidden="1">
      <c r="A21" s="197" t="s">
        <v>17</v>
      </c>
      <c r="B21" s="193"/>
      <c r="C21" s="30"/>
      <c r="D21" s="57" t="e">
        <f t="shared" si="1"/>
        <v>#DIV/0!</v>
      </c>
      <c r="E21" s="57"/>
      <c r="F21" s="70">
        <f t="shared" si="0"/>
        <v>0</v>
      </c>
      <c r="G21" s="33"/>
      <c r="H21" s="115"/>
      <c r="I21" s="70">
        <f t="shared" si="2"/>
        <v>0</v>
      </c>
      <c r="J21" s="66">
        <f t="shared" si="4"/>
      </c>
      <c r="K21" s="66">
        <f t="shared" si="5"/>
      </c>
      <c r="L21" s="70" t="e">
        <f t="shared" si="3"/>
        <v>#VALUE!</v>
      </c>
      <c r="N21" s="244"/>
    </row>
    <row r="22" spans="1:14" s="3" customFormat="1" ht="15">
      <c r="A22" s="197" t="s">
        <v>18</v>
      </c>
      <c r="B22" s="193">
        <v>11.663</v>
      </c>
      <c r="C22" s="30">
        <v>4.7</v>
      </c>
      <c r="D22" s="57">
        <f t="shared" si="1"/>
        <v>40.29837949069708</v>
      </c>
      <c r="E22" s="57">
        <v>5.2</v>
      </c>
      <c r="F22" s="70">
        <f t="shared" si="0"/>
        <v>-0.5</v>
      </c>
      <c r="G22" s="33">
        <v>36.8</v>
      </c>
      <c r="H22" s="115">
        <v>30.67</v>
      </c>
      <c r="I22" s="70">
        <f t="shared" si="2"/>
        <v>6.1299999999999955</v>
      </c>
      <c r="J22" s="66">
        <f t="shared" si="4"/>
        <v>78.29787234042553</v>
      </c>
      <c r="K22" s="66">
        <f t="shared" si="5"/>
        <v>58.980769230769226</v>
      </c>
      <c r="L22" s="70">
        <f t="shared" si="3"/>
        <v>19.3171031096563</v>
      </c>
      <c r="N22" s="244"/>
    </row>
    <row r="23" spans="1:14" s="3" customFormat="1" ht="15" hidden="1">
      <c r="A23" s="197" t="s">
        <v>19</v>
      </c>
      <c r="B23" s="193"/>
      <c r="C23" s="30"/>
      <c r="D23" s="57" t="e">
        <f t="shared" si="1"/>
        <v>#DIV/0!</v>
      </c>
      <c r="E23" s="57"/>
      <c r="F23" s="70">
        <f t="shared" si="0"/>
        <v>0</v>
      </c>
      <c r="G23" s="33"/>
      <c r="H23" s="115"/>
      <c r="I23" s="70">
        <f t="shared" si="2"/>
        <v>0</v>
      </c>
      <c r="J23" s="66">
        <f t="shared" si="4"/>
      </c>
      <c r="K23" s="66">
        <f t="shared" si="5"/>
      </c>
      <c r="L23" s="70" t="e">
        <f t="shared" si="3"/>
        <v>#VALUE!</v>
      </c>
      <c r="N23" s="244"/>
    </row>
    <row r="24" spans="1:14" s="19" customFormat="1" ht="15.75">
      <c r="A24" s="196" t="s">
        <v>20</v>
      </c>
      <c r="B24" s="192">
        <v>9.896</v>
      </c>
      <c r="C24" s="254">
        <f>SUM(C25:C34)-C28</f>
        <v>7.9</v>
      </c>
      <c r="D24" s="42">
        <f t="shared" si="1"/>
        <v>79.83023443815684</v>
      </c>
      <c r="E24" s="42">
        <v>11.4</v>
      </c>
      <c r="F24" s="44">
        <f t="shared" si="0"/>
        <v>-3.5</v>
      </c>
      <c r="G24" s="29">
        <f>SUM(G25:G34)-G28</f>
        <v>77.2</v>
      </c>
      <c r="H24" s="112">
        <v>66.7</v>
      </c>
      <c r="I24" s="44">
        <f t="shared" si="2"/>
        <v>10.5</v>
      </c>
      <c r="J24" s="45">
        <f t="shared" si="4"/>
        <v>97.72151898734178</v>
      </c>
      <c r="K24" s="45">
        <f t="shared" si="5"/>
        <v>58.50877192982456</v>
      </c>
      <c r="L24" s="71">
        <f t="shared" si="3"/>
        <v>39.21274705751722</v>
      </c>
      <c r="N24" s="244"/>
    </row>
    <row r="25" spans="1:14" s="3" customFormat="1" ht="15" hidden="1">
      <c r="A25" s="197" t="s">
        <v>61</v>
      </c>
      <c r="B25" s="193"/>
      <c r="C25" s="30"/>
      <c r="D25" s="57" t="e">
        <f t="shared" si="1"/>
        <v>#DIV/0!</v>
      </c>
      <c r="E25" s="57"/>
      <c r="F25" s="70">
        <f t="shared" si="0"/>
        <v>0</v>
      </c>
      <c r="G25" s="33"/>
      <c r="H25" s="115"/>
      <c r="I25" s="70">
        <f t="shared" si="2"/>
        <v>0</v>
      </c>
      <c r="J25" s="66">
        <f t="shared" si="4"/>
      </c>
      <c r="K25" s="66">
        <f t="shared" si="5"/>
      </c>
      <c r="L25" s="70" t="e">
        <f t="shared" si="3"/>
        <v>#VALUE!</v>
      </c>
      <c r="N25" s="244"/>
    </row>
    <row r="26" spans="1:14" s="3" customFormat="1" ht="15" hidden="1">
      <c r="A26" s="197" t="s">
        <v>21</v>
      </c>
      <c r="B26" s="193"/>
      <c r="C26" s="30"/>
      <c r="D26" s="57" t="e">
        <f t="shared" si="1"/>
        <v>#DIV/0!</v>
      </c>
      <c r="E26" s="57"/>
      <c r="F26" s="70">
        <f t="shared" si="0"/>
        <v>0</v>
      </c>
      <c r="G26" s="33"/>
      <c r="H26" s="115"/>
      <c r="I26" s="70">
        <f t="shared" si="2"/>
        <v>0</v>
      </c>
      <c r="J26" s="66">
        <f t="shared" si="4"/>
      </c>
      <c r="K26" s="66">
        <f t="shared" si="5"/>
      </c>
      <c r="L26" s="70" t="e">
        <f t="shared" si="3"/>
        <v>#VALUE!</v>
      </c>
      <c r="N26" s="244"/>
    </row>
    <row r="27" spans="1:14" s="3" customFormat="1" ht="15" hidden="1">
      <c r="A27" s="197" t="s">
        <v>22</v>
      </c>
      <c r="B27" s="193"/>
      <c r="C27" s="30"/>
      <c r="D27" s="57" t="e">
        <f t="shared" si="1"/>
        <v>#DIV/0!</v>
      </c>
      <c r="E27" s="57"/>
      <c r="F27" s="70">
        <f t="shared" si="0"/>
        <v>0</v>
      </c>
      <c r="G27" s="33"/>
      <c r="H27" s="115"/>
      <c r="I27" s="70">
        <f t="shared" si="2"/>
        <v>0</v>
      </c>
      <c r="J27" s="66">
        <f t="shared" si="4"/>
      </c>
      <c r="K27" s="66">
        <f t="shared" si="5"/>
      </c>
      <c r="L27" s="70" t="e">
        <f t="shared" si="3"/>
        <v>#VALUE!</v>
      </c>
      <c r="N27" s="244"/>
    </row>
    <row r="28" spans="1:14" s="3" customFormat="1" ht="15" hidden="1">
      <c r="A28" s="197" t="s">
        <v>62</v>
      </c>
      <c r="B28" s="193"/>
      <c r="C28" s="30"/>
      <c r="D28" s="57" t="e">
        <f t="shared" si="1"/>
        <v>#DIV/0!</v>
      </c>
      <c r="E28" s="57"/>
      <c r="F28" s="70">
        <f t="shared" si="0"/>
        <v>0</v>
      </c>
      <c r="G28" s="33"/>
      <c r="H28" s="115"/>
      <c r="I28" s="70">
        <f t="shared" si="2"/>
        <v>0</v>
      </c>
      <c r="J28" s="66">
        <f t="shared" si="4"/>
      </c>
      <c r="K28" s="66">
        <f t="shared" si="5"/>
      </c>
      <c r="L28" s="70" t="e">
        <f t="shared" si="3"/>
        <v>#VALUE!</v>
      </c>
      <c r="N28" s="244"/>
    </row>
    <row r="29" spans="1:14" s="3" customFormat="1" ht="15" hidden="1">
      <c r="A29" s="197" t="s">
        <v>23</v>
      </c>
      <c r="B29" s="193"/>
      <c r="C29" s="30"/>
      <c r="D29" s="57" t="e">
        <f t="shared" si="1"/>
        <v>#DIV/0!</v>
      </c>
      <c r="E29" s="57"/>
      <c r="F29" s="70">
        <f t="shared" si="0"/>
        <v>0</v>
      </c>
      <c r="G29" s="33"/>
      <c r="H29" s="115"/>
      <c r="I29" s="70">
        <f t="shared" si="2"/>
        <v>0</v>
      </c>
      <c r="J29" s="66">
        <f t="shared" si="4"/>
      </c>
      <c r="K29" s="66">
        <f t="shared" si="5"/>
      </c>
      <c r="L29" s="70" t="e">
        <f t="shared" si="3"/>
        <v>#VALUE!</v>
      </c>
      <c r="N29" s="244"/>
    </row>
    <row r="30" spans="1:14" s="3" customFormat="1" ht="15">
      <c r="A30" s="197" t="s">
        <v>24</v>
      </c>
      <c r="B30" s="193">
        <v>9.896</v>
      </c>
      <c r="C30" s="30">
        <v>7.9</v>
      </c>
      <c r="D30" s="57">
        <f t="shared" si="1"/>
        <v>79.83023443815684</v>
      </c>
      <c r="E30" s="57">
        <v>11.4</v>
      </c>
      <c r="F30" s="70">
        <f t="shared" si="0"/>
        <v>-3.5</v>
      </c>
      <c r="G30" s="33">
        <v>77.2</v>
      </c>
      <c r="H30" s="115">
        <v>66.7</v>
      </c>
      <c r="I30" s="70">
        <f t="shared" si="2"/>
        <v>10.5</v>
      </c>
      <c r="J30" s="66">
        <f t="shared" si="4"/>
        <v>97.72151898734178</v>
      </c>
      <c r="K30" s="66">
        <f t="shared" si="5"/>
        <v>58.50877192982456</v>
      </c>
      <c r="L30" s="70">
        <f t="shared" si="3"/>
        <v>39.21274705751722</v>
      </c>
      <c r="N30" s="244"/>
    </row>
    <row r="31" spans="1:14" s="3" customFormat="1" ht="15" hidden="1">
      <c r="A31" s="197" t="s">
        <v>25</v>
      </c>
      <c r="B31" s="193"/>
      <c r="C31" s="30"/>
      <c r="D31" s="57" t="e">
        <f t="shared" si="1"/>
        <v>#DIV/0!</v>
      </c>
      <c r="E31" s="57"/>
      <c r="F31" s="70">
        <f t="shared" si="0"/>
        <v>0</v>
      </c>
      <c r="G31" s="33"/>
      <c r="H31" s="115"/>
      <c r="I31" s="70">
        <f t="shared" si="2"/>
        <v>0</v>
      </c>
      <c r="J31" s="66">
        <f t="shared" si="4"/>
      </c>
      <c r="K31" s="66">
        <f t="shared" si="5"/>
      </c>
      <c r="L31" s="70" t="e">
        <f t="shared" si="3"/>
        <v>#VALUE!</v>
      </c>
      <c r="N31" s="244"/>
    </row>
    <row r="32" spans="1:14" s="3" customFormat="1" ht="15" hidden="1">
      <c r="A32" s="197" t="s">
        <v>26</v>
      </c>
      <c r="B32" s="193"/>
      <c r="C32" s="30"/>
      <c r="D32" s="57" t="e">
        <f t="shared" si="1"/>
        <v>#DIV/0!</v>
      </c>
      <c r="E32" s="57"/>
      <c r="F32" s="70">
        <f t="shared" si="0"/>
        <v>0</v>
      </c>
      <c r="G32" s="33"/>
      <c r="H32" s="115"/>
      <c r="I32" s="70">
        <f t="shared" si="2"/>
        <v>0</v>
      </c>
      <c r="J32" s="66">
        <f t="shared" si="4"/>
      </c>
      <c r="K32" s="66">
        <f t="shared" si="5"/>
      </c>
      <c r="L32" s="70" t="e">
        <f t="shared" si="3"/>
        <v>#VALUE!</v>
      </c>
      <c r="N32" s="244"/>
    </row>
    <row r="33" spans="1:14" s="3" customFormat="1" ht="15" hidden="1">
      <c r="A33" s="197" t="s">
        <v>27</v>
      </c>
      <c r="B33" s="193"/>
      <c r="C33" s="180"/>
      <c r="D33" s="57" t="e">
        <f t="shared" si="1"/>
        <v>#DIV/0!</v>
      </c>
      <c r="E33" s="57"/>
      <c r="F33" s="70">
        <f t="shared" si="0"/>
        <v>0</v>
      </c>
      <c r="G33" s="33"/>
      <c r="H33" s="115"/>
      <c r="I33" s="70">
        <f t="shared" si="2"/>
        <v>0</v>
      </c>
      <c r="J33" s="66">
        <f t="shared" si="4"/>
      </c>
      <c r="K33" s="66">
        <f t="shared" si="5"/>
      </c>
      <c r="L33" s="70" t="e">
        <f t="shared" si="3"/>
        <v>#VALUE!</v>
      </c>
      <c r="N33" s="244"/>
    </row>
    <row r="34" spans="1:14" s="3" customFormat="1" ht="15" hidden="1">
      <c r="A34" s="197" t="s">
        <v>28</v>
      </c>
      <c r="B34" s="193"/>
      <c r="C34" s="30"/>
      <c r="D34" s="57" t="e">
        <f t="shared" si="1"/>
        <v>#DIV/0!</v>
      </c>
      <c r="E34" s="57"/>
      <c r="F34" s="70">
        <f t="shared" si="0"/>
        <v>0</v>
      </c>
      <c r="G34" s="33"/>
      <c r="H34" s="115"/>
      <c r="I34" s="70">
        <f t="shared" si="2"/>
        <v>0</v>
      </c>
      <c r="J34" s="66">
        <f t="shared" si="4"/>
      </c>
      <c r="K34" s="66">
        <f t="shared" si="5"/>
      </c>
      <c r="L34" s="70" t="e">
        <f t="shared" si="3"/>
        <v>#VALUE!</v>
      </c>
      <c r="N34" s="244"/>
    </row>
    <row r="35" spans="1:14" s="19" customFormat="1" ht="15.75">
      <c r="A35" s="196" t="s">
        <v>94</v>
      </c>
      <c r="B35" s="192">
        <v>976.3</v>
      </c>
      <c r="C35" s="29">
        <f>SUM(C36:C42)</f>
        <v>941.6399999999999</v>
      </c>
      <c r="D35" s="42">
        <f>C35/B35*100</f>
        <v>96.44986172283109</v>
      </c>
      <c r="E35" s="29">
        <f>SUM(E36:E42)</f>
        <v>926.654</v>
      </c>
      <c r="F35" s="29">
        <f>SUM(F36:F42)</f>
        <v>14.985999999999976</v>
      </c>
      <c r="G35" s="29">
        <f>SUM(G36:G42)</f>
        <v>4712.53</v>
      </c>
      <c r="H35" s="29">
        <f>SUM(H36:H42)</f>
        <v>4253.93</v>
      </c>
      <c r="I35" s="44">
        <f>G35-H35</f>
        <v>458.59999999999945</v>
      </c>
      <c r="J35" s="45">
        <f>IF(C35&gt;0,G35/C35*10,"")</f>
        <v>50.045983603075484</v>
      </c>
      <c r="K35" s="45">
        <f>IF(E35&gt;0,H35/E35*10,"")</f>
        <v>45.90634692128886</v>
      </c>
      <c r="L35" s="44">
        <f>J35-K35</f>
        <v>4.139636681786627</v>
      </c>
      <c r="N35" s="244"/>
    </row>
    <row r="36" spans="1:14" s="25" customFormat="1" ht="15">
      <c r="A36" s="197" t="s">
        <v>63</v>
      </c>
      <c r="B36" s="193">
        <v>40.78</v>
      </c>
      <c r="C36" s="30">
        <v>40.8</v>
      </c>
      <c r="D36" s="46">
        <f t="shared" si="1"/>
        <v>100.04904364884746</v>
      </c>
      <c r="E36" s="46">
        <v>38.254</v>
      </c>
      <c r="F36" s="50">
        <f t="shared" si="0"/>
        <v>2.5459999999999994</v>
      </c>
      <c r="G36" s="30">
        <v>165.3</v>
      </c>
      <c r="H36" s="113">
        <v>138.53</v>
      </c>
      <c r="I36" s="50">
        <f t="shared" si="2"/>
        <v>26.77000000000001</v>
      </c>
      <c r="J36" s="66">
        <f t="shared" si="4"/>
        <v>40.51470588235294</v>
      </c>
      <c r="K36" s="66">
        <f t="shared" si="5"/>
        <v>36.21320646206933</v>
      </c>
      <c r="L36" s="50">
        <f aca="true" t="shared" si="6" ref="L36:L99">J36-K36</f>
        <v>4.301499420283612</v>
      </c>
      <c r="N36" s="244"/>
    </row>
    <row r="37" spans="1:16" s="3" customFormat="1" ht="15" hidden="1">
      <c r="A37" s="197" t="s">
        <v>67</v>
      </c>
      <c r="B37" s="193">
        <v>0.009</v>
      </c>
      <c r="C37" s="30"/>
      <c r="D37" s="46">
        <f t="shared" si="1"/>
        <v>0</v>
      </c>
      <c r="E37" s="46"/>
      <c r="F37" s="50">
        <f t="shared" si="0"/>
        <v>0</v>
      </c>
      <c r="G37" s="30"/>
      <c r="H37" s="113"/>
      <c r="I37" s="50">
        <f t="shared" si="2"/>
        <v>0</v>
      </c>
      <c r="J37" s="66">
        <f t="shared" si="4"/>
      </c>
      <c r="K37" s="66">
        <f t="shared" si="5"/>
      </c>
      <c r="L37" s="50" t="e">
        <f t="shared" si="6"/>
        <v>#VALUE!</v>
      </c>
      <c r="N37" s="244"/>
      <c r="P37" s="123"/>
    </row>
    <row r="38" spans="1:14" s="25" customFormat="1" ht="15">
      <c r="A38" s="197" t="s">
        <v>102</v>
      </c>
      <c r="B38" s="193">
        <v>1.3</v>
      </c>
      <c r="C38" s="30">
        <v>1</v>
      </c>
      <c r="D38" s="46">
        <f t="shared" si="1"/>
        <v>76.92307692307692</v>
      </c>
      <c r="E38" s="46">
        <v>0.8</v>
      </c>
      <c r="F38" s="50">
        <f t="shared" si="0"/>
        <v>0.19999999999999996</v>
      </c>
      <c r="G38" s="30">
        <v>4.1</v>
      </c>
      <c r="H38" s="113">
        <v>2.1</v>
      </c>
      <c r="I38" s="50">
        <f t="shared" si="2"/>
        <v>1.9999999999999996</v>
      </c>
      <c r="J38" s="66">
        <f>IF(C38&gt;0,G38/C38*10,"")</f>
        <v>41</v>
      </c>
      <c r="K38" s="66">
        <f t="shared" si="5"/>
        <v>26.25</v>
      </c>
      <c r="L38" s="50">
        <f t="shared" si="6"/>
        <v>14.75</v>
      </c>
      <c r="N38" s="244"/>
    </row>
    <row r="39" spans="1:14" s="3" customFormat="1" ht="15">
      <c r="A39" s="197" t="s">
        <v>30</v>
      </c>
      <c r="B39" s="193">
        <v>645.662</v>
      </c>
      <c r="C39" s="30">
        <v>619.5</v>
      </c>
      <c r="D39" s="46">
        <f t="shared" si="1"/>
        <v>95.94803473024585</v>
      </c>
      <c r="E39" s="46">
        <v>581.6</v>
      </c>
      <c r="F39" s="50">
        <f t="shared" si="0"/>
        <v>37.89999999999998</v>
      </c>
      <c r="G39" s="30">
        <v>3518.7</v>
      </c>
      <c r="H39" s="113">
        <v>3239.4</v>
      </c>
      <c r="I39" s="50">
        <f t="shared" si="2"/>
        <v>279.2999999999997</v>
      </c>
      <c r="J39" s="66">
        <f t="shared" si="4"/>
        <v>56.79903147699758</v>
      </c>
      <c r="K39" s="66">
        <f t="shared" si="5"/>
        <v>55.6980742778542</v>
      </c>
      <c r="L39" s="50">
        <f t="shared" si="6"/>
        <v>1.1009571991433802</v>
      </c>
      <c r="N39" s="244"/>
    </row>
    <row r="40" spans="1:14" s="3" customFormat="1" ht="15" hidden="1">
      <c r="A40" s="197" t="s">
        <v>31</v>
      </c>
      <c r="B40" s="193"/>
      <c r="C40" s="30"/>
      <c r="D40" s="46" t="e">
        <f t="shared" si="1"/>
        <v>#DIV/0!</v>
      </c>
      <c r="E40" s="126"/>
      <c r="F40" s="50">
        <f t="shared" si="0"/>
        <v>0</v>
      </c>
      <c r="G40" s="30"/>
      <c r="H40" s="113"/>
      <c r="I40" s="50">
        <f>G40-H40</f>
        <v>0</v>
      </c>
      <c r="J40" s="66">
        <f t="shared" si="4"/>
      </c>
      <c r="K40" s="66">
        <f t="shared" si="5"/>
      </c>
      <c r="L40" s="50" t="e">
        <f t="shared" si="6"/>
        <v>#VALUE!</v>
      </c>
      <c r="N40" s="244"/>
    </row>
    <row r="41" spans="1:14" s="3" customFormat="1" ht="15">
      <c r="A41" s="197" t="s">
        <v>32</v>
      </c>
      <c r="B41" s="193">
        <v>69.684</v>
      </c>
      <c r="C41" s="30">
        <v>62.4</v>
      </c>
      <c r="D41" s="46">
        <f t="shared" si="1"/>
        <v>89.5470983296022</v>
      </c>
      <c r="E41" s="46">
        <v>79.6</v>
      </c>
      <c r="F41" s="70">
        <f t="shared" si="0"/>
        <v>-17.199999999999996</v>
      </c>
      <c r="G41" s="33">
        <v>255.8</v>
      </c>
      <c r="H41" s="115">
        <v>242.1</v>
      </c>
      <c r="I41" s="70">
        <f t="shared" si="2"/>
        <v>13.700000000000017</v>
      </c>
      <c r="J41" s="66">
        <f t="shared" si="4"/>
        <v>40.993589743589745</v>
      </c>
      <c r="K41" s="66">
        <f t="shared" si="5"/>
        <v>30.41457286432161</v>
      </c>
      <c r="L41" s="70">
        <f t="shared" si="6"/>
        <v>10.579016879268135</v>
      </c>
      <c r="N41" s="244"/>
    </row>
    <row r="42" spans="1:14" s="3" customFormat="1" ht="15">
      <c r="A42" s="197" t="s">
        <v>33</v>
      </c>
      <c r="B42" s="193">
        <v>218.834</v>
      </c>
      <c r="C42" s="30">
        <v>217.94</v>
      </c>
      <c r="D42" s="46">
        <f t="shared" si="1"/>
        <v>99.59147116078853</v>
      </c>
      <c r="E42" s="46">
        <v>226.4</v>
      </c>
      <c r="F42" s="50">
        <f t="shared" si="0"/>
        <v>-8.460000000000008</v>
      </c>
      <c r="G42" s="30">
        <v>768.63</v>
      </c>
      <c r="H42" s="113">
        <v>631.8</v>
      </c>
      <c r="I42" s="50">
        <f t="shared" si="2"/>
        <v>136.83000000000004</v>
      </c>
      <c r="J42" s="66">
        <f t="shared" si="4"/>
        <v>35.26796365972286</v>
      </c>
      <c r="K42" s="66">
        <f t="shared" si="5"/>
        <v>27.906360424028268</v>
      </c>
      <c r="L42" s="50">
        <f t="shared" si="6"/>
        <v>7.3616032356945915</v>
      </c>
      <c r="N42" s="244"/>
    </row>
    <row r="43" spans="1:14" s="19" customFormat="1" ht="15.75">
      <c r="A43" s="196" t="s">
        <v>99</v>
      </c>
      <c r="B43" s="192">
        <v>526.924</v>
      </c>
      <c r="C43" s="31">
        <f>SUM(C44:C50)</f>
        <v>458.92099999999994</v>
      </c>
      <c r="D43" s="52">
        <f t="shared" si="1"/>
        <v>87.09434377633207</v>
      </c>
      <c r="E43" s="42">
        <v>478.99999999999994</v>
      </c>
      <c r="F43" s="44">
        <f t="shared" si="0"/>
        <v>-20.079000000000008</v>
      </c>
      <c r="G43" s="31">
        <f>SUM(G44:G50)</f>
        <v>2945.1229999999996</v>
      </c>
      <c r="H43" s="42">
        <v>2281.06</v>
      </c>
      <c r="I43" s="44">
        <f>G43-H43</f>
        <v>664.0629999999996</v>
      </c>
      <c r="J43" s="45">
        <f t="shared" si="4"/>
        <v>64.17494514306384</v>
      </c>
      <c r="K43" s="45">
        <f t="shared" si="5"/>
        <v>47.62129436325679</v>
      </c>
      <c r="L43" s="71">
        <f t="shared" si="6"/>
        <v>16.55365077980705</v>
      </c>
      <c r="N43" s="244"/>
    </row>
    <row r="44" spans="1:14" s="3" customFormat="1" ht="15.75">
      <c r="A44" s="197" t="s">
        <v>64</v>
      </c>
      <c r="B44" s="193">
        <v>18.986</v>
      </c>
      <c r="C44" s="30">
        <v>19</v>
      </c>
      <c r="D44" s="46">
        <f t="shared" si="1"/>
        <v>100.07373854419046</v>
      </c>
      <c r="E44" s="46">
        <v>18.5</v>
      </c>
      <c r="F44" s="50">
        <f t="shared" si="0"/>
        <v>0.5</v>
      </c>
      <c r="G44" s="30">
        <v>81</v>
      </c>
      <c r="H44" s="113">
        <v>78.4</v>
      </c>
      <c r="I44" s="50">
        <f t="shared" si="2"/>
        <v>2.5999999999999943</v>
      </c>
      <c r="J44" s="66">
        <f t="shared" si="4"/>
        <v>42.631578947368425</v>
      </c>
      <c r="K44" s="45">
        <f t="shared" si="5"/>
        <v>42.37837837837838</v>
      </c>
      <c r="L44" s="70">
        <f t="shared" si="6"/>
        <v>0.25320056899004584</v>
      </c>
      <c r="N44" s="244"/>
    </row>
    <row r="45" spans="1:14" s="3" customFormat="1" ht="15">
      <c r="A45" s="197" t="s">
        <v>65</v>
      </c>
      <c r="B45" s="193">
        <v>16.765</v>
      </c>
      <c r="C45" s="30">
        <v>4.5</v>
      </c>
      <c r="D45" s="46">
        <f t="shared" si="1"/>
        <v>26.841634357291976</v>
      </c>
      <c r="E45" s="46">
        <v>14</v>
      </c>
      <c r="F45" s="50">
        <f t="shared" si="0"/>
        <v>-9.5</v>
      </c>
      <c r="G45" s="30">
        <v>19</v>
      </c>
      <c r="H45" s="113">
        <v>44.66</v>
      </c>
      <c r="I45" s="50">
        <f t="shared" si="2"/>
        <v>-25.659999999999997</v>
      </c>
      <c r="J45" s="66">
        <f t="shared" si="4"/>
        <v>42.22222222222222</v>
      </c>
      <c r="K45" s="66">
        <f t="shared" si="5"/>
        <v>31.9</v>
      </c>
      <c r="L45" s="70">
        <f t="shared" si="6"/>
        <v>10.322222222222223</v>
      </c>
      <c r="N45" s="244"/>
    </row>
    <row r="46" spans="1:15" s="3" customFormat="1" ht="15">
      <c r="A46" s="197" t="s">
        <v>66</v>
      </c>
      <c r="B46" s="193">
        <v>129.154</v>
      </c>
      <c r="C46" s="30">
        <v>92.6</v>
      </c>
      <c r="D46" s="46">
        <f t="shared" si="1"/>
        <v>71.69735354692847</v>
      </c>
      <c r="E46" s="46">
        <v>111</v>
      </c>
      <c r="F46" s="50">
        <f t="shared" si="0"/>
        <v>-18.400000000000006</v>
      </c>
      <c r="G46" s="30">
        <v>634.4</v>
      </c>
      <c r="H46" s="113">
        <v>597.3</v>
      </c>
      <c r="I46" s="50">
        <f>G46-H46</f>
        <v>37.10000000000002</v>
      </c>
      <c r="J46" s="66">
        <f t="shared" si="4"/>
        <v>68.5097192224622</v>
      </c>
      <c r="K46" s="66">
        <f t="shared" si="5"/>
        <v>53.81081081081081</v>
      </c>
      <c r="L46" s="70">
        <f t="shared" si="6"/>
        <v>14.698908411651388</v>
      </c>
      <c r="N46" s="244"/>
      <c r="O46" s="3" t="s">
        <v>107</v>
      </c>
    </row>
    <row r="47" spans="1:14" s="3" customFormat="1" ht="15">
      <c r="A47" s="197" t="s">
        <v>29</v>
      </c>
      <c r="B47" s="193">
        <v>63.372</v>
      </c>
      <c r="C47" s="30">
        <v>49.921</v>
      </c>
      <c r="D47" s="46">
        <f t="shared" si="1"/>
        <v>78.77453765069747</v>
      </c>
      <c r="E47" s="46">
        <v>51.2</v>
      </c>
      <c r="F47" s="50">
        <f t="shared" si="0"/>
        <v>-1.2790000000000035</v>
      </c>
      <c r="G47" s="30">
        <v>316.923</v>
      </c>
      <c r="H47" s="113">
        <v>296</v>
      </c>
      <c r="I47" s="50">
        <f>G47-H47</f>
        <v>20.923000000000002</v>
      </c>
      <c r="J47" s="66">
        <f t="shared" si="4"/>
        <v>63.48490615171972</v>
      </c>
      <c r="K47" s="66">
        <f t="shared" si="5"/>
        <v>57.8125</v>
      </c>
      <c r="L47" s="70">
        <f t="shared" si="6"/>
        <v>5.67240615171972</v>
      </c>
      <c r="N47" s="244"/>
    </row>
    <row r="48" spans="1:14" s="3" customFormat="1" ht="15">
      <c r="A48" s="197" t="s">
        <v>68</v>
      </c>
      <c r="B48" s="193">
        <v>87.081</v>
      </c>
      <c r="C48" s="30">
        <v>87.1</v>
      </c>
      <c r="D48" s="46">
        <f t="shared" si="1"/>
        <v>100.02181876643583</v>
      </c>
      <c r="E48" s="46">
        <v>82.6</v>
      </c>
      <c r="F48" s="50">
        <f t="shared" si="0"/>
        <v>4.5</v>
      </c>
      <c r="G48" s="30">
        <v>584.2</v>
      </c>
      <c r="H48" s="113">
        <v>447.5</v>
      </c>
      <c r="I48" s="50">
        <f>G48-H48</f>
        <v>136.70000000000005</v>
      </c>
      <c r="J48" s="66">
        <f t="shared" si="4"/>
        <v>67.07233065442023</v>
      </c>
      <c r="K48" s="66">
        <f t="shared" si="5"/>
        <v>54.17675544794189</v>
      </c>
      <c r="L48" s="70">
        <f t="shared" si="6"/>
        <v>12.895575206478334</v>
      </c>
      <c r="N48" s="244"/>
    </row>
    <row r="49" spans="1:14" s="3" customFormat="1" ht="15">
      <c r="A49" s="197" t="s">
        <v>69</v>
      </c>
      <c r="B49" s="193">
        <v>11.447</v>
      </c>
      <c r="C49" s="30">
        <v>5.7</v>
      </c>
      <c r="D49" s="46">
        <f t="shared" si="1"/>
        <v>49.794706036516125</v>
      </c>
      <c r="E49" s="46">
        <v>1.7</v>
      </c>
      <c r="F49" s="50">
        <f t="shared" si="0"/>
        <v>4</v>
      </c>
      <c r="G49" s="30">
        <v>13</v>
      </c>
      <c r="H49" s="113">
        <v>4.6</v>
      </c>
      <c r="I49" s="50">
        <f>G49-H49</f>
        <v>8.4</v>
      </c>
      <c r="J49" s="66">
        <f t="shared" si="4"/>
        <v>22.80701754385965</v>
      </c>
      <c r="K49" s="66">
        <f t="shared" si="5"/>
        <v>27.05882352941176</v>
      </c>
      <c r="L49" s="70">
        <f t="shared" si="6"/>
        <v>-4.25180598555211</v>
      </c>
      <c r="N49" s="244"/>
    </row>
    <row r="50" spans="1:14" s="3" customFormat="1" ht="15">
      <c r="A50" s="197" t="s">
        <v>96</v>
      </c>
      <c r="B50" s="193">
        <v>200.119</v>
      </c>
      <c r="C50" s="30">
        <v>200.1</v>
      </c>
      <c r="D50" s="46">
        <f t="shared" si="1"/>
        <v>99.99050564913875</v>
      </c>
      <c r="E50" s="46">
        <v>200</v>
      </c>
      <c r="F50" s="50">
        <f t="shared" si="0"/>
        <v>0.09999999999999432</v>
      </c>
      <c r="G50" s="30">
        <v>1296.6</v>
      </c>
      <c r="H50" s="113">
        <v>812.6</v>
      </c>
      <c r="I50" s="50">
        <f>G50-H50</f>
        <v>483.9999999999999</v>
      </c>
      <c r="J50" s="66">
        <f t="shared" si="4"/>
        <v>64.7976011994003</v>
      </c>
      <c r="K50" s="66">
        <f t="shared" si="5"/>
        <v>40.629999999999995</v>
      </c>
      <c r="L50" s="70">
        <f t="shared" si="6"/>
        <v>24.16760119940031</v>
      </c>
      <c r="N50" s="244"/>
    </row>
    <row r="51" spans="1:16" s="19" customFormat="1" ht="15.75">
      <c r="A51" s="53" t="s">
        <v>34</v>
      </c>
      <c r="B51" s="192">
        <v>376.253</v>
      </c>
      <c r="C51" s="32">
        <f>SUM(C52:C66)-C63</f>
        <v>304.99</v>
      </c>
      <c r="D51" s="42">
        <f t="shared" si="1"/>
        <v>81.05981879214252</v>
      </c>
      <c r="E51" s="42">
        <v>220.631</v>
      </c>
      <c r="F51" s="44">
        <f t="shared" si="0"/>
        <v>84.35900000000001</v>
      </c>
      <c r="G51" s="32">
        <f>SUM(G52:G66)-G63</f>
        <v>1268.8999999999999</v>
      </c>
      <c r="H51" s="112">
        <v>981.5989999999999</v>
      </c>
      <c r="I51" s="54">
        <f>SUM(I52:I66)-I63</f>
        <v>287.30099999999993</v>
      </c>
      <c r="J51" s="45">
        <f t="shared" si="4"/>
        <v>41.60464277517295</v>
      </c>
      <c r="K51" s="45">
        <f t="shared" si="5"/>
        <v>44.49052943602666</v>
      </c>
      <c r="L51" s="54">
        <f t="shared" si="6"/>
        <v>-2.885886660853714</v>
      </c>
      <c r="N51" s="244"/>
      <c r="P51" s="19" t="s">
        <v>107</v>
      </c>
    </row>
    <row r="52" spans="1:14" s="25" customFormat="1" ht="15">
      <c r="A52" s="56" t="s">
        <v>70</v>
      </c>
      <c r="B52" s="193">
        <v>22.743</v>
      </c>
      <c r="C52" s="33">
        <v>18.1</v>
      </c>
      <c r="D52" s="46">
        <f t="shared" si="1"/>
        <v>79.58492723035661</v>
      </c>
      <c r="E52" s="46">
        <v>4.6</v>
      </c>
      <c r="F52" s="70">
        <f t="shared" si="0"/>
        <v>13.500000000000002</v>
      </c>
      <c r="G52" s="33">
        <v>63</v>
      </c>
      <c r="H52" s="115">
        <v>15.5</v>
      </c>
      <c r="I52" s="117">
        <f t="shared" si="2"/>
        <v>47.5</v>
      </c>
      <c r="J52" s="66">
        <f t="shared" si="4"/>
        <v>34.80662983425414</v>
      </c>
      <c r="K52" s="66">
        <f t="shared" si="5"/>
        <v>33.69565217391305</v>
      </c>
      <c r="L52" s="117">
        <f t="shared" si="6"/>
        <v>1.1109776603410921</v>
      </c>
      <c r="N52" s="244"/>
    </row>
    <row r="53" spans="1:14" s="3" customFormat="1" ht="15" hidden="1">
      <c r="A53" s="56" t="s">
        <v>71</v>
      </c>
      <c r="B53" s="193">
        <v>0.1</v>
      </c>
      <c r="C53" s="33"/>
      <c r="D53" s="46">
        <f t="shared" si="1"/>
        <v>0</v>
      </c>
      <c r="E53" s="46">
        <v>0.231</v>
      </c>
      <c r="F53" s="70">
        <f t="shared" si="0"/>
        <v>-0.231</v>
      </c>
      <c r="G53" s="33"/>
      <c r="H53" s="115">
        <v>0.239</v>
      </c>
      <c r="I53" s="117">
        <f t="shared" si="2"/>
        <v>-0.239</v>
      </c>
      <c r="J53" s="66">
        <f t="shared" si="4"/>
      </c>
      <c r="K53" s="66">
        <f t="shared" si="5"/>
        <v>10.346320346320345</v>
      </c>
      <c r="L53" s="117" t="e">
        <f t="shared" si="6"/>
        <v>#VALUE!</v>
      </c>
      <c r="N53" s="244"/>
    </row>
    <row r="54" spans="1:14" s="3" customFormat="1" ht="15">
      <c r="A54" s="56" t="s">
        <v>72</v>
      </c>
      <c r="B54" s="193">
        <v>25.544</v>
      </c>
      <c r="C54" s="33">
        <v>23.2</v>
      </c>
      <c r="D54" s="46">
        <f t="shared" si="1"/>
        <v>90.82367679298466</v>
      </c>
      <c r="E54" s="46">
        <v>18.3</v>
      </c>
      <c r="F54" s="70">
        <f t="shared" si="0"/>
        <v>4.899999999999999</v>
      </c>
      <c r="G54" s="33">
        <v>192.4</v>
      </c>
      <c r="H54" s="115">
        <v>130</v>
      </c>
      <c r="I54" s="117">
        <f t="shared" si="2"/>
        <v>62.400000000000006</v>
      </c>
      <c r="J54" s="66">
        <f t="shared" si="4"/>
        <v>82.93103448275863</v>
      </c>
      <c r="K54" s="66">
        <f t="shared" si="5"/>
        <v>71.03825136612022</v>
      </c>
      <c r="L54" s="117">
        <f t="shared" si="6"/>
        <v>11.892783116638412</v>
      </c>
      <c r="N54" s="244"/>
    </row>
    <row r="55" spans="1:14" s="3" customFormat="1" ht="15">
      <c r="A55" s="56" t="s">
        <v>73</v>
      </c>
      <c r="B55" s="193">
        <v>96.308</v>
      </c>
      <c r="C55" s="33">
        <v>94.4</v>
      </c>
      <c r="D55" s="46">
        <f t="shared" si="1"/>
        <v>98.01885616978859</v>
      </c>
      <c r="E55" s="46">
        <v>30.6</v>
      </c>
      <c r="F55" s="70">
        <f t="shared" si="0"/>
        <v>63.800000000000004</v>
      </c>
      <c r="G55" s="33">
        <v>301.4</v>
      </c>
      <c r="H55" s="115">
        <v>127.2</v>
      </c>
      <c r="I55" s="117">
        <f t="shared" si="2"/>
        <v>174.2</v>
      </c>
      <c r="J55" s="66">
        <f t="shared" si="4"/>
        <v>31.92796610169491</v>
      </c>
      <c r="K55" s="66">
        <f t="shared" si="5"/>
        <v>41.568627450980394</v>
      </c>
      <c r="L55" s="117">
        <f t="shared" si="6"/>
        <v>-9.640661349285484</v>
      </c>
      <c r="N55" s="244"/>
    </row>
    <row r="56" spans="1:14" s="3" customFormat="1" ht="15" hidden="1">
      <c r="A56" s="56" t="s">
        <v>74</v>
      </c>
      <c r="B56" s="193">
        <v>0.391</v>
      </c>
      <c r="C56" s="33"/>
      <c r="D56" s="46">
        <f t="shared" si="1"/>
        <v>0</v>
      </c>
      <c r="E56" s="46"/>
      <c r="F56" s="70">
        <f t="shared" si="0"/>
        <v>0</v>
      </c>
      <c r="G56" s="33"/>
      <c r="H56" s="115"/>
      <c r="I56" s="117">
        <f t="shared" si="2"/>
        <v>0</v>
      </c>
      <c r="J56" s="66">
        <f t="shared" si="4"/>
      </c>
      <c r="K56" s="66">
        <f t="shared" si="5"/>
      </c>
      <c r="L56" s="117" t="e">
        <f t="shared" si="6"/>
        <v>#VALUE!</v>
      </c>
      <c r="N56" s="244"/>
    </row>
    <row r="57" spans="1:14" s="3" customFormat="1" ht="15">
      <c r="A57" s="56" t="s">
        <v>35</v>
      </c>
      <c r="B57" s="193">
        <v>2.864</v>
      </c>
      <c r="C57" s="33">
        <v>2.6</v>
      </c>
      <c r="D57" s="46">
        <f t="shared" si="1"/>
        <v>90.78212290502793</v>
      </c>
      <c r="E57" s="46">
        <v>1.5</v>
      </c>
      <c r="F57" s="70">
        <f t="shared" si="0"/>
        <v>1.1</v>
      </c>
      <c r="G57" s="33">
        <v>12.9</v>
      </c>
      <c r="H57" s="115">
        <v>6.06</v>
      </c>
      <c r="I57" s="117">
        <f t="shared" si="2"/>
        <v>6.840000000000001</v>
      </c>
      <c r="J57" s="66">
        <f t="shared" si="4"/>
        <v>49.61538461538461</v>
      </c>
      <c r="K57" s="66">
        <f t="shared" si="5"/>
        <v>40.4</v>
      </c>
      <c r="L57" s="117">
        <f t="shared" si="6"/>
        <v>9.215384615384615</v>
      </c>
      <c r="N57" s="244"/>
    </row>
    <row r="58" spans="1:14" s="3" customFormat="1" ht="15">
      <c r="A58" s="56" t="s">
        <v>36</v>
      </c>
      <c r="B58" s="193">
        <v>0.368</v>
      </c>
      <c r="C58" s="33">
        <v>0.368</v>
      </c>
      <c r="D58" s="46">
        <f t="shared" si="1"/>
        <v>100</v>
      </c>
      <c r="E58" s="46"/>
      <c r="F58" s="70">
        <f t="shared" si="0"/>
        <v>0.368</v>
      </c>
      <c r="G58" s="33">
        <v>1.4</v>
      </c>
      <c r="H58" s="115"/>
      <c r="I58" s="117">
        <f t="shared" si="2"/>
        <v>1.4</v>
      </c>
      <c r="J58" s="66">
        <f t="shared" si="4"/>
        <v>38.04347826086956</v>
      </c>
      <c r="K58" s="66">
        <f t="shared" si="5"/>
      </c>
      <c r="L58" s="117" t="e">
        <f t="shared" si="6"/>
        <v>#VALUE!</v>
      </c>
      <c r="N58" s="244"/>
    </row>
    <row r="59" spans="1:14" s="3" customFormat="1" ht="15">
      <c r="A59" s="56" t="s">
        <v>75</v>
      </c>
      <c r="B59" s="193">
        <v>12.822</v>
      </c>
      <c r="C59" s="33">
        <v>12.822</v>
      </c>
      <c r="D59" s="46">
        <f t="shared" si="1"/>
        <v>100</v>
      </c>
      <c r="E59" s="46">
        <v>11.3</v>
      </c>
      <c r="F59" s="70">
        <f t="shared" si="0"/>
        <v>1.5219999999999985</v>
      </c>
      <c r="G59" s="33">
        <v>83.4</v>
      </c>
      <c r="H59" s="115">
        <v>59.7</v>
      </c>
      <c r="I59" s="117">
        <f t="shared" si="2"/>
        <v>23.700000000000003</v>
      </c>
      <c r="J59" s="66">
        <f t="shared" si="4"/>
        <v>65.04445484323819</v>
      </c>
      <c r="K59" s="66">
        <f t="shared" si="5"/>
        <v>52.83185840707964</v>
      </c>
      <c r="L59" s="117">
        <f t="shared" si="6"/>
        <v>12.212596436158542</v>
      </c>
      <c r="N59" s="244"/>
    </row>
    <row r="60" spans="1:14" s="3" customFormat="1" ht="15">
      <c r="A60" s="56" t="s">
        <v>37</v>
      </c>
      <c r="B60" s="193">
        <v>60.6</v>
      </c>
      <c r="C60" s="33">
        <v>27.6</v>
      </c>
      <c r="D60" s="46">
        <f t="shared" si="1"/>
        <v>45.54455445544555</v>
      </c>
      <c r="E60" s="46">
        <v>31.3</v>
      </c>
      <c r="F60" s="70">
        <f t="shared" si="0"/>
        <v>-3.6999999999999993</v>
      </c>
      <c r="G60" s="33">
        <v>53.1</v>
      </c>
      <c r="H60" s="115">
        <v>70</v>
      </c>
      <c r="I60" s="117">
        <f t="shared" si="2"/>
        <v>-16.9</v>
      </c>
      <c r="J60" s="66">
        <f t="shared" si="4"/>
        <v>19.23913043478261</v>
      </c>
      <c r="K60" s="66">
        <f t="shared" si="5"/>
        <v>22.364217252396163</v>
      </c>
      <c r="L60" s="117">
        <f t="shared" si="6"/>
        <v>-3.1250868176135533</v>
      </c>
      <c r="N60" s="244"/>
    </row>
    <row r="61" spans="1:14" s="3" customFormat="1" ht="15">
      <c r="A61" s="56" t="s">
        <v>38</v>
      </c>
      <c r="B61" s="193">
        <v>37.945</v>
      </c>
      <c r="C61" s="33">
        <v>29.4</v>
      </c>
      <c r="D61" s="46">
        <f t="shared" si="1"/>
        <v>77.48056397417315</v>
      </c>
      <c r="E61" s="46">
        <v>38.7</v>
      </c>
      <c r="F61" s="70">
        <f t="shared" si="0"/>
        <v>-9.300000000000004</v>
      </c>
      <c r="G61" s="33">
        <v>191.2</v>
      </c>
      <c r="H61" s="115">
        <v>279.6</v>
      </c>
      <c r="I61" s="117">
        <f t="shared" si="2"/>
        <v>-88.40000000000003</v>
      </c>
      <c r="J61" s="66">
        <f t="shared" si="4"/>
        <v>65.03401360544218</v>
      </c>
      <c r="K61" s="66">
        <f t="shared" si="5"/>
        <v>72.24806201550388</v>
      </c>
      <c r="L61" s="117">
        <f t="shared" si="6"/>
        <v>-7.214048410061693</v>
      </c>
      <c r="N61" s="244"/>
    </row>
    <row r="62" spans="1:14" s="3" customFormat="1" ht="15" hidden="1">
      <c r="A62" s="56" t="s">
        <v>95</v>
      </c>
      <c r="B62" s="193"/>
      <c r="C62" s="33"/>
      <c r="D62" s="46" t="e">
        <f t="shared" si="1"/>
        <v>#DIV/0!</v>
      </c>
      <c r="E62" s="46"/>
      <c r="F62" s="70">
        <f t="shared" si="0"/>
        <v>0</v>
      </c>
      <c r="G62" s="33"/>
      <c r="H62" s="115"/>
      <c r="I62" s="117">
        <f t="shared" si="2"/>
        <v>0</v>
      </c>
      <c r="J62" s="66">
        <f t="shared" si="4"/>
      </c>
      <c r="K62" s="66">
        <f t="shared" si="5"/>
      </c>
      <c r="L62" s="117" t="e">
        <f t="shared" si="6"/>
        <v>#VALUE!</v>
      </c>
      <c r="N62" s="244"/>
    </row>
    <row r="63" spans="1:14" s="3" customFormat="1" ht="15" hidden="1">
      <c r="A63" s="56"/>
      <c r="B63" s="193"/>
      <c r="C63" s="33"/>
      <c r="D63" s="46" t="e">
        <f t="shared" si="1"/>
        <v>#DIV/0!</v>
      </c>
      <c r="E63" s="46"/>
      <c r="F63" s="70">
        <f t="shared" si="0"/>
        <v>0</v>
      </c>
      <c r="G63" s="33"/>
      <c r="H63" s="115"/>
      <c r="I63" s="117">
        <f t="shared" si="2"/>
        <v>0</v>
      </c>
      <c r="J63" s="66">
        <f t="shared" si="4"/>
      </c>
      <c r="K63" s="66">
        <f t="shared" si="5"/>
      </c>
      <c r="L63" s="117" t="e">
        <f t="shared" si="6"/>
        <v>#VALUE!</v>
      </c>
      <c r="N63" s="244"/>
    </row>
    <row r="64" spans="1:14" s="3" customFormat="1" ht="15">
      <c r="A64" s="197" t="s">
        <v>39</v>
      </c>
      <c r="B64" s="193">
        <v>38.378</v>
      </c>
      <c r="C64" s="33">
        <v>30.5</v>
      </c>
      <c r="D64" s="46">
        <f t="shared" si="1"/>
        <v>79.4726145187347</v>
      </c>
      <c r="E64" s="46">
        <v>20</v>
      </c>
      <c r="F64" s="70">
        <f t="shared" si="0"/>
        <v>10.5</v>
      </c>
      <c r="G64" s="33">
        <v>99.4</v>
      </c>
      <c r="H64" s="115">
        <v>74</v>
      </c>
      <c r="I64" s="117">
        <f t="shared" si="2"/>
        <v>25.400000000000006</v>
      </c>
      <c r="J64" s="66">
        <f t="shared" si="4"/>
        <v>32.59016393442623</v>
      </c>
      <c r="K64" s="66">
        <f t="shared" si="5"/>
        <v>37</v>
      </c>
      <c r="L64" s="117">
        <f t="shared" si="6"/>
        <v>-4.409836065573771</v>
      </c>
      <c r="N64" s="244"/>
    </row>
    <row r="65" spans="1:14" s="3" customFormat="1" ht="15">
      <c r="A65" s="197" t="s">
        <v>40</v>
      </c>
      <c r="B65" s="193">
        <v>67.69</v>
      </c>
      <c r="C65" s="30">
        <v>59.5</v>
      </c>
      <c r="D65" s="46">
        <f t="shared" si="1"/>
        <v>87.90072388831437</v>
      </c>
      <c r="E65" s="46">
        <v>61</v>
      </c>
      <c r="F65" s="70">
        <f t="shared" si="0"/>
        <v>-1.5</v>
      </c>
      <c r="G65" s="30">
        <v>249.1</v>
      </c>
      <c r="H65" s="113">
        <v>206.8</v>
      </c>
      <c r="I65" s="58">
        <f t="shared" si="2"/>
        <v>42.29999999999998</v>
      </c>
      <c r="J65" s="66">
        <f t="shared" si="4"/>
        <v>41.865546218487395</v>
      </c>
      <c r="K65" s="66">
        <f t="shared" si="5"/>
        <v>33.90163934426229</v>
      </c>
      <c r="L65" s="117">
        <f t="shared" si="6"/>
        <v>7.963906874225103</v>
      </c>
      <c r="N65" s="244"/>
    </row>
    <row r="66" spans="1:14" s="3" customFormat="1" ht="15">
      <c r="A66" s="56" t="s">
        <v>41</v>
      </c>
      <c r="B66" s="193">
        <v>10.55</v>
      </c>
      <c r="C66" s="33">
        <v>6.5</v>
      </c>
      <c r="D66" s="46">
        <f t="shared" si="1"/>
        <v>61.61137440758293</v>
      </c>
      <c r="E66" s="46">
        <v>3.1</v>
      </c>
      <c r="F66" s="70">
        <f t="shared" si="0"/>
        <v>3.4</v>
      </c>
      <c r="G66" s="33">
        <v>21.6</v>
      </c>
      <c r="H66" s="113">
        <v>12.5</v>
      </c>
      <c r="I66" s="58">
        <f t="shared" si="2"/>
        <v>9.100000000000001</v>
      </c>
      <c r="J66" s="66">
        <f t="shared" si="4"/>
        <v>33.23076923076923</v>
      </c>
      <c r="K66" s="66">
        <f t="shared" si="5"/>
        <v>40.32258064516129</v>
      </c>
      <c r="L66" s="117">
        <f t="shared" si="6"/>
        <v>-7.091811414392055</v>
      </c>
      <c r="N66" s="244"/>
    </row>
    <row r="67" spans="1:14" s="19" customFormat="1" ht="15.75">
      <c r="A67" s="53" t="s">
        <v>76</v>
      </c>
      <c r="B67" s="192">
        <v>5.2</v>
      </c>
      <c r="C67" s="32">
        <f>SUM(C68:C73)-C71-C72</f>
        <v>4.6</v>
      </c>
      <c r="D67" s="42">
        <f t="shared" si="1"/>
        <v>88.46153846153845</v>
      </c>
      <c r="E67" s="42">
        <v>2.6</v>
      </c>
      <c r="F67" s="44">
        <f t="shared" si="0"/>
        <v>1.9999999999999996</v>
      </c>
      <c r="G67" s="32">
        <f>SUM(G68:G73)-G71-G72</f>
        <v>13.7</v>
      </c>
      <c r="H67" s="112">
        <v>4.4</v>
      </c>
      <c r="I67" s="54">
        <f t="shared" si="2"/>
        <v>9.299999999999999</v>
      </c>
      <c r="J67" s="45">
        <f t="shared" si="4"/>
        <v>29.782608695652172</v>
      </c>
      <c r="K67" s="45">
        <f t="shared" si="5"/>
        <v>16.923076923076923</v>
      </c>
      <c r="L67" s="54">
        <f t="shared" si="6"/>
        <v>12.859531772575249</v>
      </c>
      <c r="N67" s="244"/>
    </row>
    <row r="68" spans="1:14" s="3" customFormat="1" ht="15">
      <c r="A68" s="56" t="s">
        <v>77</v>
      </c>
      <c r="B68" s="193">
        <v>0.618</v>
      </c>
      <c r="C68" s="33">
        <v>0.5</v>
      </c>
      <c r="D68" s="46">
        <f t="shared" si="1"/>
        <v>80.90614886731392</v>
      </c>
      <c r="E68" s="46"/>
      <c r="F68" s="70">
        <f t="shared" si="0"/>
        <v>0.5</v>
      </c>
      <c r="G68" s="33">
        <v>1.1</v>
      </c>
      <c r="H68" s="113"/>
      <c r="I68" s="58">
        <f t="shared" si="2"/>
        <v>1.1</v>
      </c>
      <c r="J68" s="66">
        <f t="shared" si="4"/>
        <v>22</v>
      </c>
      <c r="K68" s="66">
        <f t="shared" si="5"/>
      </c>
      <c r="L68" s="117" t="e">
        <f t="shared" si="6"/>
        <v>#VALUE!</v>
      </c>
      <c r="N68" s="244"/>
    </row>
    <row r="69" spans="1:14" s="3" customFormat="1" ht="15.75" hidden="1">
      <c r="A69" s="56" t="s">
        <v>42</v>
      </c>
      <c r="B69" s="193"/>
      <c r="C69" s="33"/>
      <c r="D69" s="46" t="e">
        <f t="shared" si="1"/>
        <v>#DIV/0!</v>
      </c>
      <c r="E69" s="46"/>
      <c r="F69" s="44">
        <f t="shared" si="0"/>
        <v>0</v>
      </c>
      <c r="G69" s="33"/>
      <c r="H69" s="113"/>
      <c r="I69" s="58">
        <f t="shared" si="2"/>
        <v>0</v>
      </c>
      <c r="J69" s="66">
        <f t="shared" si="4"/>
      </c>
      <c r="K69" s="66">
        <f t="shared" si="5"/>
      </c>
      <c r="L69" s="117" t="e">
        <f t="shared" si="6"/>
        <v>#VALUE!</v>
      </c>
      <c r="N69" s="244"/>
    </row>
    <row r="70" spans="1:14" s="3" customFormat="1" ht="15.75" hidden="1">
      <c r="A70" s="56" t="s">
        <v>43</v>
      </c>
      <c r="B70" s="193">
        <v>0.1</v>
      </c>
      <c r="C70" s="33"/>
      <c r="D70" s="46">
        <f t="shared" si="1"/>
        <v>0</v>
      </c>
      <c r="E70" s="46"/>
      <c r="F70" s="44">
        <f aca="true" t="shared" si="7" ref="F70:F101">C70-E70</f>
        <v>0</v>
      </c>
      <c r="G70" s="33"/>
      <c r="H70" s="113"/>
      <c r="I70" s="58">
        <f t="shared" si="2"/>
        <v>0</v>
      </c>
      <c r="J70" s="66">
        <f t="shared" si="4"/>
      </c>
      <c r="K70" s="66">
        <f t="shared" si="5"/>
      </c>
      <c r="L70" s="117" t="e">
        <f t="shared" si="6"/>
        <v>#VALUE!</v>
      </c>
      <c r="N70" s="244"/>
    </row>
    <row r="71" spans="1:14" s="3" customFormat="1" ht="15.75" hidden="1">
      <c r="A71" s="56" t="s">
        <v>78</v>
      </c>
      <c r="B71" s="193"/>
      <c r="C71" s="33"/>
      <c r="D71" s="46" t="e">
        <f aca="true" t="shared" si="8" ref="D71:D101">C71/B71*100</f>
        <v>#DIV/0!</v>
      </c>
      <c r="E71" s="46"/>
      <c r="F71" s="44">
        <f t="shared" si="7"/>
        <v>0</v>
      </c>
      <c r="G71" s="33"/>
      <c r="H71" s="113"/>
      <c r="I71" s="58">
        <f aca="true" t="shared" si="9" ref="I71:I101">G71-H71</f>
        <v>0</v>
      </c>
      <c r="J71" s="66">
        <f t="shared" si="4"/>
      </c>
      <c r="K71" s="66">
        <f t="shared" si="5"/>
      </c>
      <c r="L71" s="117" t="e">
        <f t="shared" si="6"/>
        <v>#VALUE!</v>
      </c>
      <c r="N71" s="244"/>
    </row>
    <row r="72" spans="1:14" s="3" customFormat="1" ht="15.75" hidden="1">
      <c r="A72" s="56" t="s">
        <v>79</v>
      </c>
      <c r="B72" s="193"/>
      <c r="C72" s="33"/>
      <c r="D72" s="46" t="e">
        <f t="shared" si="8"/>
        <v>#DIV/0!</v>
      </c>
      <c r="E72" s="46"/>
      <c r="F72" s="44">
        <f t="shared" si="7"/>
        <v>0</v>
      </c>
      <c r="G72" s="33"/>
      <c r="H72" s="113"/>
      <c r="I72" s="58">
        <f t="shared" si="9"/>
        <v>0</v>
      </c>
      <c r="J72" s="66">
        <f t="shared" si="4"/>
      </c>
      <c r="K72" s="66">
        <f>IF(E72&gt;0,H72/E72*10,"")</f>
      </c>
      <c r="L72" s="117" t="e">
        <f t="shared" si="6"/>
        <v>#VALUE!</v>
      </c>
      <c r="N72" s="244"/>
    </row>
    <row r="73" spans="1:14" s="3" customFormat="1" ht="15">
      <c r="A73" s="56" t="s">
        <v>44</v>
      </c>
      <c r="B73" s="193">
        <v>4.522</v>
      </c>
      <c r="C73" s="33">
        <v>4.1</v>
      </c>
      <c r="D73" s="46">
        <f t="shared" si="8"/>
        <v>90.66784608580272</v>
      </c>
      <c r="E73" s="46">
        <v>2.6</v>
      </c>
      <c r="F73" s="70">
        <f t="shared" si="7"/>
        <v>1.4999999999999996</v>
      </c>
      <c r="G73" s="33">
        <v>12.6</v>
      </c>
      <c r="H73" s="113">
        <v>4.4</v>
      </c>
      <c r="I73" s="58">
        <f t="shared" si="9"/>
        <v>8.2</v>
      </c>
      <c r="J73" s="66">
        <f aca="true" t="shared" si="10" ref="J73:J101">IF(C73&gt;0,G73/C73*10,"")</f>
        <v>30.731707317073173</v>
      </c>
      <c r="K73" s="66">
        <f>IF(E73&gt;0,H73/E73*10,"")</f>
        <v>16.923076923076923</v>
      </c>
      <c r="L73" s="117">
        <f t="shared" si="6"/>
        <v>13.80863039399625</v>
      </c>
      <c r="N73" s="244"/>
    </row>
    <row r="74" spans="1:14" s="19" customFormat="1" ht="15.75">
      <c r="A74" s="53" t="s">
        <v>45</v>
      </c>
      <c r="B74" s="192">
        <v>2.212</v>
      </c>
      <c r="C74" s="32">
        <f>SUM(C75:C90)-C81-C82-C90</f>
        <v>1.394</v>
      </c>
      <c r="D74" s="42">
        <f t="shared" si="8"/>
        <v>63.019891500904144</v>
      </c>
      <c r="E74" s="42">
        <v>0</v>
      </c>
      <c r="F74" s="54">
        <f t="shared" si="7"/>
        <v>1.394</v>
      </c>
      <c r="G74" s="32">
        <f>SUM(G75:G90)-G81-G82-G90</f>
        <v>5.6</v>
      </c>
      <c r="H74" s="112">
        <v>0</v>
      </c>
      <c r="I74" s="54">
        <f t="shared" si="9"/>
        <v>5.6</v>
      </c>
      <c r="J74" s="45">
        <f t="shared" si="10"/>
        <v>40.17216642754663</v>
      </c>
      <c r="K74" s="45">
        <f aca="true" t="shared" si="11" ref="K74:K95">IF(E74&gt;0,H74/E74*10,"")</f>
      </c>
      <c r="L74" s="54" t="e">
        <f t="shared" si="6"/>
        <v>#VALUE!</v>
      </c>
      <c r="N74" s="244"/>
    </row>
    <row r="75" spans="1:14" s="3" customFormat="1" ht="15" hidden="1">
      <c r="A75" s="56" t="s">
        <v>80</v>
      </c>
      <c r="B75" s="193">
        <v>0</v>
      </c>
      <c r="C75" s="33"/>
      <c r="D75" s="46" t="e">
        <f t="shared" si="8"/>
        <v>#DIV/0!</v>
      </c>
      <c r="E75" s="46"/>
      <c r="F75" s="50">
        <f t="shared" si="7"/>
        <v>0</v>
      </c>
      <c r="G75" s="33"/>
      <c r="H75" s="113"/>
      <c r="I75" s="58">
        <f t="shared" si="9"/>
        <v>0</v>
      </c>
      <c r="J75" s="66">
        <f t="shared" si="10"/>
      </c>
      <c r="K75" s="66">
        <f t="shared" si="11"/>
      </c>
      <c r="L75" s="117" t="e">
        <f t="shared" si="6"/>
        <v>#VALUE!</v>
      </c>
      <c r="N75" s="244"/>
    </row>
    <row r="76" spans="1:14" s="3" customFormat="1" ht="15" hidden="1">
      <c r="A76" s="56" t="s">
        <v>81</v>
      </c>
      <c r="B76" s="193"/>
      <c r="C76" s="33"/>
      <c r="D76" s="46" t="e">
        <f t="shared" si="8"/>
        <v>#DIV/0!</v>
      </c>
      <c r="E76" s="46"/>
      <c r="F76" s="50">
        <f t="shared" si="7"/>
        <v>0</v>
      </c>
      <c r="G76" s="33"/>
      <c r="H76" s="113"/>
      <c r="I76" s="58">
        <f t="shared" si="9"/>
        <v>0</v>
      </c>
      <c r="J76" s="66">
        <f t="shared" si="10"/>
      </c>
      <c r="K76" s="66">
        <f t="shared" si="11"/>
      </c>
      <c r="L76" s="117" t="e">
        <f t="shared" si="6"/>
        <v>#VALUE!</v>
      </c>
      <c r="N76" s="244"/>
    </row>
    <row r="77" spans="1:14" s="3" customFormat="1" ht="15" hidden="1">
      <c r="A77" s="56" t="s">
        <v>82</v>
      </c>
      <c r="B77" s="193"/>
      <c r="C77" s="33"/>
      <c r="D77" s="46" t="e">
        <f t="shared" si="8"/>
        <v>#DIV/0!</v>
      </c>
      <c r="E77" s="46"/>
      <c r="F77" s="50">
        <f t="shared" si="7"/>
        <v>0</v>
      </c>
      <c r="G77" s="33"/>
      <c r="H77" s="113"/>
      <c r="I77" s="58">
        <f t="shared" si="9"/>
        <v>0</v>
      </c>
      <c r="J77" s="66">
        <f t="shared" si="10"/>
      </c>
      <c r="K77" s="66">
        <f t="shared" si="11"/>
      </c>
      <c r="L77" s="117" t="e">
        <f t="shared" si="6"/>
        <v>#VALUE!</v>
      </c>
      <c r="N77" s="244"/>
    </row>
    <row r="78" spans="1:14" s="3" customFormat="1" ht="15" hidden="1">
      <c r="A78" s="56" t="s">
        <v>83</v>
      </c>
      <c r="B78" s="193"/>
      <c r="C78" s="33"/>
      <c r="D78" s="46" t="e">
        <f t="shared" si="8"/>
        <v>#DIV/0!</v>
      </c>
      <c r="E78" s="46"/>
      <c r="F78" s="50">
        <f t="shared" si="7"/>
        <v>0</v>
      </c>
      <c r="G78" s="33"/>
      <c r="H78" s="113"/>
      <c r="I78" s="58">
        <f t="shared" si="9"/>
        <v>0</v>
      </c>
      <c r="J78" s="66">
        <f t="shared" si="10"/>
      </c>
      <c r="K78" s="66">
        <f t="shared" si="11"/>
      </c>
      <c r="L78" s="117" t="e">
        <f t="shared" si="6"/>
        <v>#VALUE!</v>
      </c>
      <c r="N78" s="244"/>
    </row>
    <row r="79" spans="1:14" s="3" customFormat="1" ht="15">
      <c r="A79" s="56" t="s">
        <v>46</v>
      </c>
      <c r="B79" s="193">
        <v>1.394</v>
      </c>
      <c r="C79" s="33">
        <v>1.394</v>
      </c>
      <c r="D79" s="46">
        <f t="shared" si="8"/>
        <v>100</v>
      </c>
      <c r="E79" s="46"/>
      <c r="F79" s="117">
        <f t="shared" si="7"/>
        <v>1.394</v>
      </c>
      <c r="G79" s="33">
        <v>5.6</v>
      </c>
      <c r="H79" s="113"/>
      <c r="I79" s="58">
        <f t="shared" si="9"/>
        <v>5.6</v>
      </c>
      <c r="J79" s="66">
        <f t="shared" si="10"/>
        <v>40.17216642754663</v>
      </c>
      <c r="K79" s="66">
        <f t="shared" si="11"/>
      </c>
      <c r="L79" s="117" t="e">
        <f t="shared" si="6"/>
        <v>#VALUE!</v>
      </c>
      <c r="N79" s="244"/>
    </row>
    <row r="80" spans="1:14" s="3" customFormat="1" ht="15" hidden="1">
      <c r="A80" s="56" t="s">
        <v>47</v>
      </c>
      <c r="B80" s="193"/>
      <c r="C80" s="33"/>
      <c r="D80" s="46" t="e">
        <f t="shared" si="8"/>
        <v>#DIV/0!</v>
      </c>
      <c r="E80" s="46"/>
      <c r="F80" s="50">
        <f t="shared" si="7"/>
        <v>0</v>
      </c>
      <c r="G80" s="33"/>
      <c r="H80" s="113"/>
      <c r="I80" s="58">
        <f t="shared" si="9"/>
        <v>0</v>
      </c>
      <c r="J80" s="66">
        <f t="shared" si="10"/>
      </c>
      <c r="K80" s="66">
        <f t="shared" si="11"/>
      </c>
      <c r="L80" s="117" t="e">
        <f t="shared" si="6"/>
        <v>#VALUE!</v>
      </c>
      <c r="N80" s="244"/>
    </row>
    <row r="81" spans="1:14" s="3" customFormat="1" ht="15" hidden="1">
      <c r="A81" s="56" t="s">
        <v>84</v>
      </c>
      <c r="B81" s="193"/>
      <c r="C81" s="33"/>
      <c r="D81" s="46" t="e">
        <f t="shared" si="8"/>
        <v>#DIV/0!</v>
      </c>
      <c r="E81" s="46"/>
      <c r="F81" s="50">
        <f t="shared" si="7"/>
        <v>0</v>
      </c>
      <c r="G81" s="33"/>
      <c r="H81" s="113"/>
      <c r="I81" s="58">
        <f t="shared" si="9"/>
        <v>0</v>
      </c>
      <c r="J81" s="66">
        <f t="shared" si="10"/>
      </c>
      <c r="K81" s="66">
        <f t="shared" si="11"/>
      </c>
      <c r="L81" s="117" t="e">
        <f t="shared" si="6"/>
        <v>#VALUE!</v>
      </c>
      <c r="N81" s="244"/>
    </row>
    <row r="82" spans="1:14" s="3" customFormat="1" ht="15" hidden="1">
      <c r="A82" s="56" t="s">
        <v>85</v>
      </c>
      <c r="B82" s="193"/>
      <c r="C82" s="33"/>
      <c r="D82" s="46" t="e">
        <f t="shared" si="8"/>
        <v>#DIV/0!</v>
      </c>
      <c r="E82" s="46"/>
      <c r="F82" s="50">
        <f t="shared" si="7"/>
        <v>0</v>
      </c>
      <c r="G82" s="33"/>
      <c r="H82" s="113"/>
      <c r="I82" s="58">
        <f t="shared" si="9"/>
        <v>0</v>
      </c>
      <c r="J82" s="66">
        <f t="shared" si="10"/>
      </c>
      <c r="K82" s="66">
        <f t="shared" si="11"/>
      </c>
      <c r="L82" s="117" t="e">
        <f t="shared" si="6"/>
        <v>#VALUE!</v>
      </c>
      <c r="N82" s="244"/>
    </row>
    <row r="83" spans="1:14" s="3" customFormat="1" ht="15" hidden="1">
      <c r="A83" s="56" t="s">
        <v>48</v>
      </c>
      <c r="B83" s="193"/>
      <c r="C83" s="33"/>
      <c r="D83" s="46" t="e">
        <f t="shared" si="8"/>
        <v>#DIV/0!</v>
      </c>
      <c r="E83" s="46"/>
      <c r="F83" s="50">
        <f t="shared" si="7"/>
        <v>0</v>
      </c>
      <c r="G83" s="33"/>
      <c r="H83" s="113"/>
      <c r="I83" s="58">
        <f t="shared" si="9"/>
        <v>0</v>
      </c>
      <c r="J83" s="66">
        <f t="shared" si="10"/>
      </c>
      <c r="K83" s="66">
        <f t="shared" si="11"/>
      </c>
      <c r="L83" s="117" t="e">
        <f t="shared" si="6"/>
        <v>#VALUE!</v>
      </c>
      <c r="N83" s="244"/>
    </row>
    <row r="84" spans="1:14" s="3" customFormat="1" ht="15" hidden="1">
      <c r="A84" s="56" t="s">
        <v>86</v>
      </c>
      <c r="B84" s="193"/>
      <c r="C84" s="33"/>
      <c r="D84" s="46" t="e">
        <f t="shared" si="8"/>
        <v>#DIV/0!</v>
      </c>
      <c r="E84" s="46"/>
      <c r="F84" s="50">
        <f t="shared" si="7"/>
        <v>0</v>
      </c>
      <c r="G84" s="33"/>
      <c r="H84" s="113"/>
      <c r="I84" s="58">
        <f t="shared" si="9"/>
        <v>0</v>
      </c>
      <c r="J84" s="66">
        <f t="shared" si="10"/>
      </c>
      <c r="K84" s="66">
        <f t="shared" si="11"/>
      </c>
      <c r="L84" s="117" t="e">
        <f t="shared" si="6"/>
        <v>#VALUE!</v>
      </c>
      <c r="N84" s="244"/>
    </row>
    <row r="85" spans="1:14" s="3" customFormat="1" ht="15" hidden="1">
      <c r="A85" s="56" t="s">
        <v>49</v>
      </c>
      <c r="B85" s="193"/>
      <c r="C85" s="33"/>
      <c r="D85" s="46" t="e">
        <f t="shared" si="8"/>
        <v>#DIV/0!</v>
      </c>
      <c r="E85" s="46"/>
      <c r="F85" s="50">
        <f t="shared" si="7"/>
        <v>0</v>
      </c>
      <c r="G85" s="33"/>
      <c r="H85" s="113"/>
      <c r="I85" s="58">
        <f t="shared" si="9"/>
        <v>0</v>
      </c>
      <c r="J85" s="66">
        <f t="shared" si="10"/>
      </c>
      <c r="K85" s="66">
        <f t="shared" si="11"/>
      </c>
      <c r="L85" s="117" t="e">
        <f t="shared" si="6"/>
        <v>#VALUE!</v>
      </c>
      <c r="N85" s="244"/>
    </row>
    <row r="86" spans="1:14" s="3" customFormat="1" ht="15" hidden="1">
      <c r="A86" s="56" t="s">
        <v>50</v>
      </c>
      <c r="B86" s="193">
        <v>0.813</v>
      </c>
      <c r="C86" s="33"/>
      <c r="D86" s="46">
        <f t="shared" si="8"/>
        <v>0</v>
      </c>
      <c r="E86" s="46"/>
      <c r="F86" s="50">
        <f t="shared" si="7"/>
        <v>0</v>
      </c>
      <c r="G86" s="33"/>
      <c r="H86" s="113"/>
      <c r="I86" s="58">
        <f t="shared" si="9"/>
        <v>0</v>
      </c>
      <c r="J86" s="66">
        <f t="shared" si="10"/>
      </c>
      <c r="K86" s="66">
        <f t="shared" si="11"/>
      </c>
      <c r="L86" s="117" t="e">
        <f t="shared" si="6"/>
        <v>#VALUE!</v>
      </c>
      <c r="N86" s="244"/>
    </row>
    <row r="87" spans="1:14" s="3" customFormat="1" ht="15" hidden="1">
      <c r="A87" s="56" t="s">
        <v>51</v>
      </c>
      <c r="B87" s="193"/>
      <c r="C87" s="33"/>
      <c r="D87" s="46" t="e">
        <f t="shared" si="8"/>
        <v>#DIV/0!</v>
      </c>
      <c r="E87" s="46"/>
      <c r="F87" s="117">
        <f t="shared" si="7"/>
        <v>0</v>
      </c>
      <c r="G87" s="33"/>
      <c r="H87" s="113"/>
      <c r="I87" s="58">
        <f t="shared" si="9"/>
        <v>0</v>
      </c>
      <c r="J87" s="66">
        <f t="shared" si="10"/>
      </c>
      <c r="K87" s="66">
        <f t="shared" si="11"/>
      </c>
      <c r="L87" s="117" t="e">
        <f t="shared" si="6"/>
        <v>#VALUE!</v>
      </c>
      <c r="N87" s="244"/>
    </row>
    <row r="88" spans="1:14" s="3" customFormat="1" ht="15" hidden="1">
      <c r="A88" s="197" t="s">
        <v>52</v>
      </c>
      <c r="B88" s="193"/>
      <c r="C88" s="33"/>
      <c r="D88" s="46" t="e">
        <f t="shared" si="8"/>
        <v>#DIV/0!</v>
      </c>
      <c r="E88" s="46"/>
      <c r="F88" s="50">
        <f t="shared" si="7"/>
        <v>0</v>
      </c>
      <c r="G88" s="33"/>
      <c r="H88" s="113"/>
      <c r="I88" s="58">
        <f t="shared" si="9"/>
        <v>0</v>
      </c>
      <c r="J88" s="66">
        <f t="shared" si="10"/>
      </c>
      <c r="K88" s="66">
        <f t="shared" si="11"/>
      </c>
      <c r="L88" s="117" t="e">
        <f t="shared" si="6"/>
        <v>#VALUE!</v>
      </c>
      <c r="N88" s="244"/>
    </row>
    <row r="89" spans="1:14" s="3" customFormat="1" ht="15" hidden="1">
      <c r="A89" s="56" t="s">
        <v>98</v>
      </c>
      <c r="B89" s="193"/>
      <c r="C89" s="33"/>
      <c r="D89" s="46" t="e">
        <f t="shared" si="8"/>
        <v>#DIV/0!</v>
      </c>
      <c r="E89" s="46"/>
      <c r="F89" s="50">
        <f t="shared" si="7"/>
        <v>0</v>
      </c>
      <c r="G89" s="33"/>
      <c r="H89" s="113"/>
      <c r="I89" s="58">
        <f t="shared" si="9"/>
        <v>0</v>
      </c>
      <c r="J89" s="66">
        <f t="shared" si="10"/>
      </c>
      <c r="K89" s="66">
        <f t="shared" si="11"/>
      </c>
      <c r="L89" s="117" t="e">
        <f t="shared" si="6"/>
        <v>#VALUE!</v>
      </c>
      <c r="N89" s="244"/>
    </row>
    <row r="90" spans="1:14" s="3" customFormat="1" ht="15" hidden="1">
      <c r="A90" s="56" t="s">
        <v>87</v>
      </c>
      <c r="B90" s="193"/>
      <c r="C90" s="33"/>
      <c r="D90" s="46" t="e">
        <f t="shared" si="8"/>
        <v>#DIV/0!</v>
      </c>
      <c r="E90" s="46"/>
      <c r="F90" s="50">
        <f t="shared" si="7"/>
        <v>0</v>
      </c>
      <c r="G90" s="33"/>
      <c r="H90" s="113"/>
      <c r="I90" s="58">
        <f t="shared" si="9"/>
        <v>0</v>
      </c>
      <c r="J90" s="66">
        <f t="shared" si="10"/>
      </c>
      <c r="K90" s="66">
        <f t="shared" si="11"/>
      </c>
      <c r="L90" s="117" t="e">
        <f t="shared" si="6"/>
        <v>#VALUE!</v>
      </c>
      <c r="N90" s="244"/>
    </row>
    <row r="91" spans="1:14" s="19" customFormat="1" ht="15.75">
      <c r="A91" s="53" t="s">
        <v>53</v>
      </c>
      <c r="B91" s="192">
        <v>65.073</v>
      </c>
      <c r="C91" s="32">
        <f>SUM(C92:C101)-C97</f>
        <v>56.314</v>
      </c>
      <c r="D91" s="42">
        <f t="shared" si="8"/>
        <v>86.53973230064697</v>
      </c>
      <c r="E91" s="42">
        <v>53.050000000000004</v>
      </c>
      <c r="F91" s="55">
        <f t="shared" si="7"/>
        <v>3.263999999999996</v>
      </c>
      <c r="G91" s="45">
        <f>SUM(G92:G101)-G97</f>
        <v>270.215</v>
      </c>
      <c r="H91" s="112">
        <v>268.09999999999997</v>
      </c>
      <c r="I91" s="54">
        <f t="shared" si="9"/>
        <v>2.115000000000009</v>
      </c>
      <c r="J91" s="45">
        <f t="shared" si="10"/>
        <v>47.98362751713605</v>
      </c>
      <c r="K91" s="45">
        <f t="shared" si="11"/>
        <v>50.537229029217706</v>
      </c>
      <c r="L91" s="54">
        <f t="shared" si="6"/>
        <v>-2.5536015120816558</v>
      </c>
      <c r="N91" s="244"/>
    </row>
    <row r="92" spans="1:14" s="3" customFormat="1" ht="15" hidden="1">
      <c r="A92" s="56" t="s">
        <v>88</v>
      </c>
      <c r="B92" s="193"/>
      <c r="C92" s="33"/>
      <c r="D92" s="46" t="e">
        <f t="shared" si="8"/>
        <v>#DIV/0!</v>
      </c>
      <c r="E92" s="46"/>
      <c r="F92" s="85">
        <f t="shared" si="7"/>
        <v>0</v>
      </c>
      <c r="G92" s="33"/>
      <c r="H92" s="115"/>
      <c r="I92" s="117">
        <f t="shared" si="9"/>
        <v>0</v>
      </c>
      <c r="J92" s="66">
        <f t="shared" si="10"/>
      </c>
      <c r="K92" s="66">
        <f t="shared" si="11"/>
      </c>
      <c r="L92" s="117" t="e">
        <f t="shared" si="6"/>
        <v>#VALUE!</v>
      </c>
      <c r="N92" s="244"/>
    </row>
    <row r="93" spans="1:14" s="3" customFormat="1" ht="15">
      <c r="A93" s="230" t="s">
        <v>54</v>
      </c>
      <c r="B93" s="140">
        <v>41.751</v>
      </c>
      <c r="C93" s="33">
        <v>36.814</v>
      </c>
      <c r="D93" s="46">
        <f t="shared" si="8"/>
        <v>88.17513352973582</v>
      </c>
      <c r="E93" s="46">
        <v>34.1</v>
      </c>
      <c r="F93" s="140">
        <f t="shared" si="7"/>
        <v>2.7139999999999986</v>
      </c>
      <c r="G93" s="33">
        <v>177.015</v>
      </c>
      <c r="H93" s="115">
        <v>185.9</v>
      </c>
      <c r="I93" s="215">
        <f t="shared" si="9"/>
        <v>-8.88500000000002</v>
      </c>
      <c r="J93" s="33">
        <f t="shared" si="10"/>
        <v>48.08360949638724</v>
      </c>
      <c r="K93" s="57">
        <f t="shared" si="11"/>
        <v>54.516129032258064</v>
      </c>
      <c r="L93" s="117">
        <f t="shared" si="6"/>
        <v>-6.432519535870824</v>
      </c>
      <c r="N93" s="244"/>
    </row>
    <row r="94" spans="1:14" s="3" customFormat="1" ht="15" hidden="1">
      <c r="A94" s="230" t="s">
        <v>55</v>
      </c>
      <c r="B94" s="140">
        <v>1</v>
      </c>
      <c r="C94" s="33"/>
      <c r="D94" s="46">
        <f t="shared" si="8"/>
        <v>0</v>
      </c>
      <c r="E94" s="46"/>
      <c r="F94" s="140">
        <f t="shared" si="7"/>
        <v>0</v>
      </c>
      <c r="G94" s="33"/>
      <c r="H94" s="115"/>
      <c r="I94" s="215">
        <f t="shared" si="9"/>
        <v>0</v>
      </c>
      <c r="J94" s="33">
        <f t="shared" si="10"/>
      </c>
      <c r="K94" s="57">
        <f t="shared" si="11"/>
      </c>
      <c r="L94" s="117" t="e">
        <f t="shared" si="6"/>
        <v>#VALUE!</v>
      </c>
      <c r="N94" s="244"/>
    </row>
    <row r="95" spans="1:14" s="3" customFormat="1" ht="15">
      <c r="A95" s="292" t="s">
        <v>56</v>
      </c>
      <c r="B95" s="162">
        <v>21.37</v>
      </c>
      <c r="C95" s="74">
        <v>19.5</v>
      </c>
      <c r="D95" s="63">
        <f t="shared" si="8"/>
        <v>91.24941506785213</v>
      </c>
      <c r="E95" s="63">
        <v>18.3</v>
      </c>
      <c r="F95" s="162">
        <f t="shared" si="7"/>
        <v>1.1999999999999993</v>
      </c>
      <c r="G95" s="74">
        <v>93.2</v>
      </c>
      <c r="H95" s="156">
        <v>79.5</v>
      </c>
      <c r="I95" s="228">
        <f t="shared" si="9"/>
        <v>13.700000000000003</v>
      </c>
      <c r="J95" s="74">
        <f t="shared" si="10"/>
        <v>47.794871794871796</v>
      </c>
      <c r="K95" s="72">
        <f t="shared" si="11"/>
        <v>43.442622950819676</v>
      </c>
      <c r="L95" s="132">
        <f t="shared" si="6"/>
        <v>4.35224884405212</v>
      </c>
      <c r="N95" s="244"/>
    </row>
    <row r="96" spans="1:14" s="3" customFormat="1" ht="15" hidden="1">
      <c r="A96" s="234" t="s">
        <v>57</v>
      </c>
      <c r="B96" s="290"/>
      <c r="C96" s="130"/>
      <c r="D96" s="131" t="e">
        <f t="shared" si="8"/>
        <v>#DIV/0!</v>
      </c>
      <c r="E96" s="131"/>
      <c r="F96" s="288">
        <f t="shared" si="7"/>
        <v>0</v>
      </c>
      <c r="G96" s="130"/>
      <c r="H96" s="152"/>
      <c r="I96" s="289">
        <f t="shared" si="9"/>
        <v>0</v>
      </c>
      <c r="J96" s="130">
        <f t="shared" si="10"/>
      </c>
      <c r="K96" s="154" t="e">
        <f aca="true" t="shared" si="12" ref="K96:K101">H96/E96*10</f>
        <v>#DIV/0!</v>
      </c>
      <c r="L96" s="153" t="e">
        <f t="shared" si="6"/>
        <v>#VALUE!</v>
      </c>
      <c r="N96" s="244"/>
    </row>
    <row r="97" spans="1:14" s="3" customFormat="1" ht="15" hidden="1">
      <c r="A97" s="230" t="s">
        <v>89</v>
      </c>
      <c r="B97" s="58"/>
      <c r="C97" s="66"/>
      <c r="D97" s="46" t="e">
        <f t="shared" si="8"/>
        <v>#DIV/0!</v>
      </c>
      <c r="E97" s="46"/>
      <c r="F97" s="70">
        <f t="shared" si="7"/>
        <v>0</v>
      </c>
      <c r="G97" s="66"/>
      <c r="H97" s="115"/>
      <c r="I97" s="117">
        <f t="shared" si="9"/>
        <v>0</v>
      </c>
      <c r="J97" s="66">
        <f t="shared" si="10"/>
      </c>
      <c r="K97" s="57" t="e">
        <f t="shared" si="12"/>
        <v>#DIV/0!</v>
      </c>
      <c r="L97" s="117" t="e">
        <f t="shared" si="6"/>
        <v>#VALUE!</v>
      </c>
      <c r="N97" s="244"/>
    </row>
    <row r="98" spans="1:14" s="3" customFormat="1" ht="15" hidden="1">
      <c r="A98" s="230" t="s">
        <v>58</v>
      </c>
      <c r="B98" s="58"/>
      <c r="C98" s="66"/>
      <c r="D98" s="46" t="e">
        <f t="shared" si="8"/>
        <v>#DIV/0!</v>
      </c>
      <c r="E98" s="46"/>
      <c r="F98" s="70">
        <f t="shared" si="7"/>
        <v>0</v>
      </c>
      <c r="G98" s="66"/>
      <c r="H98" s="115"/>
      <c r="I98" s="117">
        <f t="shared" si="9"/>
        <v>0</v>
      </c>
      <c r="J98" s="66">
        <f t="shared" si="10"/>
      </c>
      <c r="K98" s="57" t="e">
        <f t="shared" si="12"/>
        <v>#DIV/0!</v>
      </c>
      <c r="L98" s="117" t="e">
        <f t="shared" si="6"/>
        <v>#VALUE!</v>
      </c>
      <c r="N98" s="244"/>
    </row>
    <row r="99" spans="1:14" s="3" customFormat="1" ht="15" hidden="1">
      <c r="A99" s="230" t="s">
        <v>59</v>
      </c>
      <c r="B99" s="58"/>
      <c r="C99" s="66"/>
      <c r="D99" s="46" t="e">
        <f t="shared" si="8"/>
        <v>#DIV/0!</v>
      </c>
      <c r="E99" s="46"/>
      <c r="F99" s="70">
        <f t="shared" si="7"/>
        <v>0</v>
      </c>
      <c r="G99" s="66"/>
      <c r="H99" s="115"/>
      <c r="I99" s="117">
        <f t="shared" si="9"/>
        <v>0</v>
      </c>
      <c r="J99" s="66">
        <f t="shared" si="10"/>
      </c>
      <c r="K99" s="57" t="e">
        <f t="shared" si="12"/>
        <v>#DIV/0!</v>
      </c>
      <c r="L99" s="117" t="e">
        <f t="shared" si="6"/>
        <v>#VALUE!</v>
      </c>
      <c r="N99" s="244"/>
    </row>
    <row r="100" spans="1:14" s="3" customFormat="1" ht="15" hidden="1">
      <c r="A100" s="230" t="s">
        <v>90</v>
      </c>
      <c r="B100" s="58">
        <v>0.953</v>
      </c>
      <c r="C100" s="66"/>
      <c r="D100" s="46">
        <f t="shared" si="8"/>
        <v>0</v>
      </c>
      <c r="E100" s="46">
        <v>0.65</v>
      </c>
      <c r="F100" s="70">
        <f t="shared" si="7"/>
        <v>-0.65</v>
      </c>
      <c r="G100" s="66"/>
      <c r="H100" s="115">
        <v>2.7</v>
      </c>
      <c r="I100" s="117">
        <f t="shared" si="9"/>
        <v>-2.7</v>
      </c>
      <c r="J100" s="66">
        <f t="shared" si="10"/>
      </c>
      <c r="K100" s="57">
        <f t="shared" si="12"/>
        <v>41.53846153846154</v>
      </c>
      <c r="L100" s="117" t="e">
        <f>J100-K100</f>
        <v>#VALUE!</v>
      </c>
      <c r="N100" s="244"/>
    </row>
    <row r="101" spans="1:14" s="3" customFormat="1" ht="15" hidden="1">
      <c r="A101" s="230" t="s">
        <v>91</v>
      </c>
      <c r="B101" s="46"/>
      <c r="C101" s="57"/>
      <c r="D101" s="46" t="e">
        <f t="shared" si="8"/>
        <v>#DIV/0!</v>
      </c>
      <c r="E101" s="46"/>
      <c r="F101" s="231">
        <f t="shared" si="7"/>
        <v>0</v>
      </c>
      <c r="G101" s="57"/>
      <c r="H101" s="128"/>
      <c r="I101" s="57">
        <f t="shared" si="9"/>
        <v>0</v>
      </c>
      <c r="J101" s="57">
        <f t="shared" si="10"/>
      </c>
      <c r="K101" s="57" t="e">
        <f t="shared" si="12"/>
        <v>#DIV/0!</v>
      </c>
      <c r="L101" s="117" t="e">
        <f>J101-K101</f>
        <v>#VALUE!</v>
      </c>
      <c r="N101" s="244"/>
    </row>
    <row r="102" spans="1:14" s="6" customFormat="1" ht="15" hidden="1">
      <c r="A102" s="5"/>
      <c r="B102" s="229"/>
      <c r="G102" s="3"/>
      <c r="N102" s="244"/>
    </row>
    <row r="103" spans="1:7" s="6" customFormat="1" ht="15" hidden="1">
      <c r="A103" s="5"/>
      <c r="B103" s="229"/>
      <c r="G103" s="3"/>
    </row>
    <row r="104" spans="1:7" s="6" customFormat="1" ht="15" hidden="1">
      <c r="A104" s="5"/>
      <c r="B104" s="5"/>
      <c r="G104" s="3"/>
    </row>
    <row r="105" spans="1:7" s="6" customFormat="1" ht="15" hidden="1">
      <c r="A105" s="5"/>
      <c r="B105" s="5"/>
      <c r="G105" s="3"/>
    </row>
    <row r="106" spans="1:7" s="6" customFormat="1" ht="15" hidden="1">
      <c r="A106" s="5"/>
      <c r="B106" s="5"/>
      <c r="G106" s="3"/>
    </row>
    <row r="107" spans="1:7" s="6" customFormat="1" ht="15" hidden="1">
      <c r="A107" s="5"/>
      <c r="B107" s="5"/>
      <c r="G107" s="3"/>
    </row>
    <row r="108" spans="1:7" s="6" customFormat="1" ht="15" hidden="1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123"/>
    </row>
    <row r="111" spans="1:7" s="8" customFormat="1" ht="15">
      <c r="A111" s="5"/>
      <c r="B111" s="5"/>
      <c r="C111" s="123"/>
      <c r="G111" s="9"/>
    </row>
    <row r="112" spans="1:7" s="8" customFormat="1" ht="15">
      <c r="A112" s="5" t="s">
        <v>107</v>
      </c>
      <c r="B112" s="5"/>
      <c r="G112" s="9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 t="s">
        <v>107</v>
      </c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2" s="9" customFormat="1" ht="15">
      <c r="A140" s="7"/>
      <c r="B140" s="7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4" s="9" customFormat="1" ht="15">
      <c r="A144" s="7"/>
      <c r="B144" s="334"/>
      <c r="C144" s="334"/>
      <c r="D144" s="334"/>
    </row>
    <row r="145" spans="1:2" s="9" customFormat="1" ht="15.75">
      <c r="A145" s="23"/>
      <c r="B145" s="7"/>
    </row>
    <row r="146" spans="1:4" s="9" customFormat="1" ht="15">
      <c r="A146" s="7"/>
      <c r="B146" s="334"/>
      <c r="C146" s="334"/>
      <c r="D146" s="334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0.75" customHeight="1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</sheetData>
  <sheetProtection/>
  <mergeCells count="6">
    <mergeCell ref="G3:I3"/>
    <mergeCell ref="B144:D144"/>
    <mergeCell ref="B146:D146"/>
    <mergeCell ref="A3:A4"/>
    <mergeCell ref="B3:B4"/>
    <mergeCell ref="C3:F3"/>
  </mergeCells>
  <conditionalFormatting sqref="F75:F78 F96:F101 F92 F88:F90 F69:F72 F80:F86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.5118110236220472" right="0" top="0" bottom="0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3"/>
  <sheetViews>
    <sheetView zoomScale="75" zoomScaleNormal="75" zoomScalePageLayoutView="0" workbookViewId="0" topLeftCell="A1">
      <selection activeCell="E121" sqref="E121"/>
    </sheetView>
  </sheetViews>
  <sheetFormatPr defaultColWidth="9.00390625" defaultRowHeight="12.75"/>
  <cols>
    <col min="1" max="1" width="30.25390625" style="10" customWidth="1"/>
    <col min="2" max="2" width="12.375" style="10" customWidth="1"/>
    <col min="3" max="3" width="9.875" style="10" customWidth="1"/>
    <col min="4" max="4" width="10.625" style="10" customWidth="1"/>
    <col min="5" max="5" width="9.625" style="10" customWidth="1"/>
    <col min="6" max="6" width="9.75390625" style="10" customWidth="1"/>
    <col min="7" max="7" width="10.125" style="11" customWidth="1"/>
    <col min="8" max="8" width="9.875" style="10" customWidth="1"/>
    <col min="9" max="9" width="11.125" style="10" customWidth="1"/>
    <col min="10" max="10" width="9.875" style="10" customWidth="1"/>
    <col min="11" max="11" width="11.00390625" style="10" customWidth="1"/>
    <col min="12" max="12" width="10.875" style="10" customWidth="1"/>
    <col min="13" max="16384" width="9.125" style="10" customWidth="1"/>
  </cols>
  <sheetData>
    <row r="1" spans="1:12" ht="16.5">
      <c r="A1" s="12" t="s">
        <v>175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5" customHeight="1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ht="2.25" customHeight="1">
      <c r="A3" s="4"/>
      <c r="B3" s="4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1:12" ht="3" customHeight="1" hidden="1">
      <c r="A4" s="4"/>
      <c r="B4" s="4"/>
      <c r="C4" s="13"/>
      <c r="D4" s="13"/>
      <c r="E4" s="13"/>
      <c r="F4" s="13"/>
      <c r="G4" s="13"/>
      <c r="H4" s="13"/>
      <c r="I4" s="13"/>
      <c r="J4" s="14"/>
      <c r="K4" s="14"/>
      <c r="L4" s="14"/>
    </row>
    <row r="5" spans="1:12" ht="2.25" customHeight="1" hidden="1">
      <c r="A5" s="15"/>
      <c r="B5" s="15"/>
      <c r="C5" s="16"/>
      <c r="D5" s="16"/>
      <c r="F5" s="1"/>
      <c r="G5" s="16"/>
      <c r="H5" s="16"/>
      <c r="I5" s="16"/>
      <c r="J5" s="16"/>
      <c r="K5" s="16"/>
      <c r="L5" s="16"/>
    </row>
    <row r="6" spans="1:12" ht="3.75" customHeight="1" hidden="1">
      <c r="A6" s="4"/>
      <c r="B6" s="4"/>
      <c r="C6" s="17"/>
      <c r="D6" s="17"/>
      <c r="E6" s="17"/>
      <c r="F6" s="17"/>
      <c r="G6" s="17"/>
      <c r="H6" s="17"/>
      <c r="I6" s="17"/>
      <c r="J6" s="8"/>
      <c r="K6" s="8"/>
      <c r="L6" s="8"/>
    </row>
    <row r="7" spans="1:12" s="11" customFormat="1" ht="26.25" customHeight="1">
      <c r="A7" s="335" t="s">
        <v>1</v>
      </c>
      <c r="B7" s="339" t="s">
        <v>176</v>
      </c>
      <c r="C7" s="335" t="s">
        <v>97</v>
      </c>
      <c r="D7" s="335"/>
      <c r="E7" s="337"/>
      <c r="F7" s="337"/>
      <c r="G7" s="335" t="s">
        <v>60</v>
      </c>
      <c r="H7" s="337"/>
      <c r="I7" s="337"/>
      <c r="J7" s="344" t="s">
        <v>0</v>
      </c>
      <c r="K7" s="345"/>
      <c r="L7" s="346"/>
    </row>
    <row r="8" spans="1:12" s="11" customFormat="1" ht="47.25">
      <c r="A8" s="336"/>
      <c r="B8" s="340"/>
      <c r="C8" s="2" t="s">
        <v>104</v>
      </c>
      <c r="D8" s="2" t="s">
        <v>92</v>
      </c>
      <c r="E8" s="2" t="s">
        <v>103</v>
      </c>
      <c r="F8" s="2" t="s">
        <v>105</v>
      </c>
      <c r="G8" s="2" t="s">
        <v>104</v>
      </c>
      <c r="H8" s="2" t="s">
        <v>103</v>
      </c>
      <c r="I8" s="2" t="s">
        <v>105</v>
      </c>
      <c r="J8" s="2" t="s">
        <v>104</v>
      </c>
      <c r="K8" s="2" t="s">
        <v>103</v>
      </c>
      <c r="L8" s="2" t="s">
        <v>105</v>
      </c>
    </row>
    <row r="9" spans="1:12" s="18" customFormat="1" ht="15.75">
      <c r="A9" s="195" t="s">
        <v>2</v>
      </c>
      <c r="B9" s="191">
        <v>206.161</v>
      </c>
      <c r="C9" s="28">
        <f>C10+C28+C39+C46+C54+C70+C77+C94</f>
        <v>202.353</v>
      </c>
      <c r="D9" s="38">
        <f>C9/B9*100</f>
        <v>98.15289991802524</v>
      </c>
      <c r="E9" s="38">
        <v>196.789</v>
      </c>
      <c r="F9" s="40">
        <f aca="true" t="shared" si="0" ref="F9:F72">C9-E9</f>
        <v>5.564000000000021</v>
      </c>
      <c r="G9" s="249">
        <f>G10+G28+G39+G46+G54+G70+G77+G94</f>
        <v>1302.8400000000001</v>
      </c>
      <c r="H9" s="38">
        <v>1233.5439999999999</v>
      </c>
      <c r="I9" s="40">
        <f>G9-H9</f>
        <v>69.29600000000028</v>
      </c>
      <c r="J9" s="68">
        <f aca="true" t="shared" si="1" ref="J9:J40">IF(C9&gt;0,G9/C9*10,"")</f>
        <v>64.3845161672918</v>
      </c>
      <c r="K9" s="69">
        <f aca="true" t="shared" si="2" ref="K9:K39">H9/E9*10</f>
        <v>62.683584956476224</v>
      </c>
      <c r="L9" s="114">
        <f>J9-K9</f>
        <v>1.7009312108155825</v>
      </c>
    </row>
    <row r="10" spans="1:12" s="19" customFormat="1" ht="15.75" hidden="1">
      <c r="A10" s="196" t="s">
        <v>3</v>
      </c>
      <c r="B10" s="192"/>
      <c r="C10" s="29">
        <f>SUM(C11:C27)</f>
        <v>0</v>
      </c>
      <c r="D10" s="42" t="e">
        <f aca="true" t="shared" si="3" ref="D10:D73">C10/B10*100</f>
        <v>#DIV/0!</v>
      </c>
      <c r="E10" s="42">
        <v>0</v>
      </c>
      <c r="F10" s="44">
        <f t="shared" si="0"/>
        <v>0</v>
      </c>
      <c r="G10" s="250">
        <f>SUM(G11:G27)</f>
        <v>0</v>
      </c>
      <c r="H10" s="112">
        <v>0</v>
      </c>
      <c r="I10" s="44">
        <f aca="true" t="shared" si="4" ref="I10:I48">G10-H10</f>
        <v>0</v>
      </c>
      <c r="J10" s="32">
        <f t="shared" si="1"/>
      </c>
      <c r="K10" s="52" t="e">
        <f t="shared" si="2"/>
        <v>#DIV/0!</v>
      </c>
      <c r="L10" s="71" t="e">
        <f aca="true" t="shared" si="5" ref="L10:L73">J10-K10</f>
        <v>#VALUE!</v>
      </c>
    </row>
    <row r="11" spans="1:12" s="3" customFormat="1" ht="15" hidden="1">
      <c r="A11" s="197" t="s">
        <v>4</v>
      </c>
      <c r="B11" s="251"/>
      <c r="C11" s="33"/>
      <c r="D11" s="57" t="e">
        <f t="shared" si="3"/>
        <v>#DIV/0!</v>
      </c>
      <c r="E11" s="57"/>
      <c r="F11" s="70">
        <f t="shared" si="0"/>
        <v>0</v>
      </c>
      <c r="G11" s="252"/>
      <c r="H11" s="115"/>
      <c r="I11" s="70">
        <f t="shared" si="4"/>
        <v>0</v>
      </c>
      <c r="J11" s="33">
        <f t="shared" si="1"/>
      </c>
      <c r="K11" s="57" t="e">
        <f t="shared" si="2"/>
        <v>#DIV/0!</v>
      </c>
      <c r="L11" s="70" t="e">
        <f t="shared" si="5"/>
        <v>#VALUE!</v>
      </c>
    </row>
    <row r="12" spans="1:12" s="3" customFormat="1" ht="15" hidden="1">
      <c r="A12" s="197" t="s">
        <v>5</v>
      </c>
      <c r="B12" s="251"/>
      <c r="C12" s="33"/>
      <c r="D12" s="57" t="e">
        <f t="shared" si="3"/>
        <v>#DIV/0!</v>
      </c>
      <c r="E12" s="57"/>
      <c r="F12" s="70">
        <f t="shared" si="0"/>
        <v>0</v>
      </c>
      <c r="G12" s="252"/>
      <c r="H12" s="115"/>
      <c r="I12" s="70">
        <f t="shared" si="4"/>
        <v>0</v>
      </c>
      <c r="J12" s="33">
        <f t="shared" si="1"/>
      </c>
      <c r="K12" s="57" t="e">
        <f t="shared" si="2"/>
        <v>#DIV/0!</v>
      </c>
      <c r="L12" s="70" t="e">
        <f t="shared" si="5"/>
        <v>#VALUE!</v>
      </c>
    </row>
    <row r="13" spans="1:12" s="3" customFormat="1" ht="15" hidden="1">
      <c r="A13" s="197" t="s">
        <v>6</v>
      </c>
      <c r="B13" s="251"/>
      <c r="C13" s="33"/>
      <c r="D13" s="57" t="e">
        <f t="shared" si="3"/>
        <v>#DIV/0!</v>
      </c>
      <c r="E13" s="57"/>
      <c r="F13" s="70">
        <f t="shared" si="0"/>
        <v>0</v>
      </c>
      <c r="G13" s="252"/>
      <c r="H13" s="115"/>
      <c r="I13" s="70">
        <f t="shared" si="4"/>
        <v>0</v>
      </c>
      <c r="J13" s="33">
        <f t="shared" si="1"/>
      </c>
      <c r="K13" s="57" t="e">
        <f t="shared" si="2"/>
        <v>#DIV/0!</v>
      </c>
      <c r="L13" s="70" t="e">
        <f t="shared" si="5"/>
        <v>#VALUE!</v>
      </c>
    </row>
    <row r="14" spans="1:12" s="3" customFormat="1" ht="15" hidden="1">
      <c r="A14" s="197" t="s">
        <v>7</v>
      </c>
      <c r="B14" s="251"/>
      <c r="C14" s="33"/>
      <c r="D14" s="57" t="e">
        <f t="shared" si="3"/>
        <v>#DIV/0!</v>
      </c>
      <c r="E14" s="57"/>
      <c r="F14" s="70">
        <f t="shared" si="0"/>
        <v>0</v>
      </c>
      <c r="G14" s="252"/>
      <c r="H14" s="115"/>
      <c r="I14" s="70">
        <f t="shared" si="4"/>
        <v>0</v>
      </c>
      <c r="J14" s="33">
        <f t="shared" si="1"/>
      </c>
      <c r="K14" s="57" t="e">
        <f t="shared" si="2"/>
        <v>#DIV/0!</v>
      </c>
      <c r="L14" s="70" t="e">
        <f t="shared" si="5"/>
        <v>#VALUE!</v>
      </c>
    </row>
    <row r="15" spans="1:12" s="3" customFormat="1" ht="15" hidden="1">
      <c r="A15" s="197" t="s">
        <v>8</v>
      </c>
      <c r="B15" s="251"/>
      <c r="C15" s="33"/>
      <c r="D15" s="57" t="e">
        <f t="shared" si="3"/>
        <v>#DIV/0!</v>
      </c>
      <c r="E15" s="57"/>
      <c r="F15" s="70">
        <f t="shared" si="0"/>
        <v>0</v>
      </c>
      <c r="G15" s="252"/>
      <c r="H15" s="115"/>
      <c r="I15" s="70">
        <f t="shared" si="4"/>
        <v>0</v>
      </c>
      <c r="J15" s="33">
        <f t="shared" si="1"/>
      </c>
      <c r="K15" s="57" t="e">
        <f t="shared" si="2"/>
        <v>#DIV/0!</v>
      </c>
      <c r="L15" s="70" t="e">
        <f t="shared" si="5"/>
        <v>#VALUE!</v>
      </c>
    </row>
    <row r="16" spans="1:12" s="3" customFormat="1" ht="15" hidden="1">
      <c r="A16" s="197" t="s">
        <v>9</v>
      </c>
      <c r="B16" s="251"/>
      <c r="C16" s="33"/>
      <c r="D16" s="57" t="e">
        <f t="shared" si="3"/>
        <v>#DIV/0!</v>
      </c>
      <c r="E16" s="57"/>
      <c r="F16" s="70">
        <f t="shared" si="0"/>
        <v>0</v>
      </c>
      <c r="G16" s="252"/>
      <c r="H16" s="115"/>
      <c r="I16" s="70">
        <f t="shared" si="4"/>
        <v>0</v>
      </c>
      <c r="J16" s="33">
        <f t="shared" si="1"/>
      </c>
      <c r="K16" s="57" t="e">
        <f t="shared" si="2"/>
        <v>#DIV/0!</v>
      </c>
      <c r="L16" s="70" t="e">
        <f t="shared" si="5"/>
        <v>#VALUE!</v>
      </c>
    </row>
    <row r="17" spans="1:12" s="3" customFormat="1" ht="15" hidden="1">
      <c r="A17" s="197" t="s">
        <v>10</v>
      </c>
      <c r="B17" s="251"/>
      <c r="C17" s="33"/>
      <c r="D17" s="57" t="e">
        <f t="shared" si="3"/>
        <v>#DIV/0!</v>
      </c>
      <c r="E17" s="57"/>
      <c r="F17" s="70">
        <f t="shared" si="0"/>
        <v>0</v>
      </c>
      <c r="G17" s="252"/>
      <c r="H17" s="115"/>
      <c r="I17" s="70">
        <f t="shared" si="4"/>
        <v>0</v>
      </c>
      <c r="J17" s="33">
        <f t="shared" si="1"/>
      </c>
      <c r="K17" s="57" t="e">
        <f t="shared" si="2"/>
        <v>#DIV/0!</v>
      </c>
      <c r="L17" s="70" t="e">
        <f t="shared" si="5"/>
        <v>#VALUE!</v>
      </c>
    </row>
    <row r="18" spans="1:12" s="3" customFormat="1" ht="15" hidden="1">
      <c r="A18" s="197" t="s">
        <v>11</v>
      </c>
      <c r="B18" s="251"/>
      <c r="C18" s="33"/>
      <c r="D18" s="57" t="e">
        <f t="shared" si="3"/>
        <v>#DIV/0!</v>
      </c>
      <c r="E18" s="57"/>
      <c r="F18" s="70">
        <f t="shared" si="0"/>
        <v>0</v>
      </c>
      <c r="G18" s="252"/>
      <c r="H18" s="115"/>
      <c r="I18" s="70">
        <f t="shared" si="4"/>
        <v>0</v>
      </c>
      <c r="J18" s="33">
        <f t="shared" si="1"/>
      </c>
      <c r="K18" s="57" t="e">
        <f t="shared" si="2"/>
        <v>#DIV/0!</v>
      </c>
      <c r="L18" s="70" t="e">
        <f t="shared" si="5"/>
        <v>#VALUE!</v>
      </c>
    </row>
    <row r="19" spans="1:12" s="3" customFormat="1" ht="15" hidden="1">
      <c r="A19" s="197" t="s">
        <v>12</v>
      </c>
      <c r="B19" s="251"/>
      <c r="C19" s="33"/>
      <c r="D19" s="57" t="e">
        <f t="shared" si="3"/>
        <v>#DIV/0!</v>
      </c>
      <c r="E19" s="57"/>
      <c r="F19" s="70">
        <f t="shared" si="0"/>
        <v>0</v>
      </c>
      <c r="G19" s="252"/>
      <c r="H19" s="115"/>
      <c r="I19" s="70">
        <f t="shared" si="4"/>
        <v>0</v>
      </c>
      <c r="J19" s="33">
        <f t="shared" si="1"/>
      </c>
      <c r="K19" s="57" t="e">
        <f t="shared" si="2"/>
        <v>#DIV/0!</v>
      </c>
      <c r="L19" s="70" t="e">
        <f t="shared" si="5"/>
        <v>#VALUE!</v>
      </c>
    </row>
    <row r="20" spans="1:12" s="3" customFormat="1" ht="15" hidden="1">
      <c r="A20" s="197" t="s">
        <v>93</v>
      </c>
      <c r="B20" s="251"/>
      <c r="C20" s="33"/>
      <c r="D20" s="57" t="e">
        <f t="shared" si="3"/>
        <v>#DIV/0!</v>
      </c>
      <c r="E20" s="57"/>
      <c r="F20" s="70">
        <f t="shared" si="0"/>
        <v>0</v>
      </c>
      <c r="G20" s="252"/>
      <c r="H20" s="115"/>
      <c r="I20" s="70">
        <f t="shared" si="4"/>
        <v>0</v>
      </c>
      <c r="J20" s="33">
        <f t="shared" si="1"/>
      </c>
      <c r="K20" s="57" t="e">
        <f t="shared" si="2"/>
        <v>#DIV/0!</v>
      </c>
      <c r="L20" s="70" t="e">
        <f t="shared" si="5"/>
        <v>#VALUE!</v>
      </c>
    </row>
    <row r="21" spans="1:12" s="3" customFormat="1" ht="15" hidden="1">
      <c r="A21" s="197" t="s">
        <v>13</v>
      </c>
      <c r="B21" s="251"/>
      <c r="C21" s="33"/>
      <c r="D21" s="57" t="e">
        <f t="shared" si="3"/>
        <v>#DIV/0!</v>
      </c>
      <c r="E21" s="57"/>
      <c r="F21" s="70">
        <f t="shared" si="0"/>
        <v>0</v>
      </c>
      <c r="G21" s="252"/>
      <c r="H21" s="115"/>
      <c r="I21" s="70">
        <f t="shared" si="4"/>
        <v>0</v>
      </c>
      <c r="J21" s="33">
        <f t="shared" si="1"/>
      </c>
      <c r="K21" s="57" t="e">
        <f t="shared" si="2"/>
        <v>#DIV/0!</v>
      </c>
      <c r="L21" s="70" t="e">
        <f t="shared" si="5"/>
        <v>#VALUE!</v>
      </c>
    </row>
    <row r="22" spans="1:12" s="3" customFormat="1" ht="15" hidden="1">
      <c r="A22" s="197" t="s">
        <v>14</v>
      </c>
      <c r="B22" s="251"/>
      <c r="C22" s="33"/>
      <c r="D22" s="57" t="e">
        <f t="shared" si="3"/>
        <v>#DIV/0!</v>
      </c>
      <c r="E22" s="57"/>
      <c r="F22" s="70">
        <f t="shared" si="0"/>
        <v>0</v>
      </c>
      <c r="G22" s="252"/>
      <c r="H22" s="115"/>
      <c r="I22" s="70">
        <f t="shared" si="4"/>
        <v>0</v>
      </c>
      <c r="J22" s="33">
        <f t="shared" si="1"/>
      </c>
      <c r="K22" s="57" t="e">
        <f t="shared" si="2"/>
        <v>#DIV/0!</v>
      </c>
      <c r="L22" s="70" t="e">
        <f t="shared" si="5"/>
        <v>#VALUE!</v>
      </c>
    </row>
    <row r="23" spans="1:12" s="3" customFormat="1" ht="15" hidden="1">
      <c r="A23" s="197" t="s">
        <v>15</v>
      </c>
      <c r="B23" s="251"/>
      <c r="C23" s="33"/>
      <c r="D23" s="57" t="e">
        <f t="shared" si="3"/>
        <v>#DIV/0!</v>
      </c>
      <c r="E23" s="57"/>
      <c r="F23" s="70">
        <f t="shared" si="0"/>
        <v>0</v>
      </c>
      <c r="G23" s="252"/>
      <c r="H23" s="115"/>
      <c r="I23" s="70">
        <f t="shared" si="4"/>
        <v>0</v>
      </c>
      <c r="J23" s="33">
        <f t="shared" si="1"/>
      </c>
      <c r="K23" s="57" t="e">
        <f t="shared" si="2"/>
        <v>#DIV/0!</v>
      </c>
      <c r="L23" s="70" t="e">
        <f t="shared" si="5"/>
        <v>#VALUE!</v>
      </c>
    </row>
    <row r="24" spans="1:12" s="3" customFormat="1" ht="15" hidden="1">
      <c r="A24" s="197" t="s">
        <v>16</v>
      </c>
      <c r="B24" s="251"/>
      <c r="C24" s="33"/>
      <c r="D24" s="57" t="e">
        <f t="shared" si="3"/>
        <v>#DIV/0!</v>
      </c>
      <c r="E24" s="57"/>
      <c r="F24" s="70">
        <f t="shared" si="0"/>
        <v>0</v>
      </c>
      <c r="G24" s="252"/>
      <c r="H24" s="115"/>
      <c r="I24" s="70">
        <f t="shared" si="4"/>
        <v>0</v>
      </c>
      <c r="J24" s="33">
        <f t="shared" si="1"/>
      </c>
      <c r="K24" s="57" t="e">
        <f t="shared" si="2"/>
        <v>#DIV/0!</v>
      </c>
      <c r="L24" s="70" t="e">
        <f t="shared" si="5"/>
        <v>#VALUE!</v>
      </c>
    </row>
    <row r="25" spans="1:12" s="3" customFormat="1" ht="15" hidden="1">
      <c r="A25" s="197" t="s">
        <v>17</v>
      </c>
      <c r="B25" s="251"/>
      <c r="C25" s="33"/>
      <c r="D25" s="57" t="e">
        <f t="shared" si="3"/>
        <v>#DIV/0!</v>
      </c>
      <c r="E25" s="57"/>
      <c r="F25" s="70">
        <f t="shared" si="0"/>
        <v>0</v>
      </c>
      <c r="G25" s="252"/>
      <c r="H25" s="115"/>
      <c r="I25" s="70">
        <f t="shared" si="4"/>
        <v>0</v>
      </c>
      <c r="J25" s="33">
        <f t="shared" si="1"/>
      </c>
      <c r="K25" s="57" t="e">
        <f t="shared" si="2"/>
        <v>#DIV/0!</v>
      </c>
      <c r="L25" s="70" t="e">
        <f t="shared" si="5"/>
        <v>#VALUE!</v>
      </c>
    </row>
    <row r="26" spans="1:12" s="3" customFormat="1" ht="15" hidden="1">
      <c r="A26" s="197" t="s">
        <v>18</v>
      </c>
      <c r="B26" s="251"/>
      <c r="C26" s="33"/>
      <c r="D26" s="57" t="e">
        <f t="shared" si="3"/>
        <v>#DIV/0!</v>
      </c>
      <c r="E26" s="57"/>
      <c r="F26" s="70">
        <f t="shared" si="0"/>
        <v>0</v>
      </c>
      <c r="G26" s="252"/>
      <c r="H26" s="115"/>
      <c r="I26" s="70">
        <f t="shared" si="4"/>
        <v>0</v>
      </c>
      <c r="J26" s="33">
        <f t="shared" si="1"/>
      </c>
      <c r="K26" s="57" t="e">
        <f t="shared" si="2"/>
        <v>#DIV/0!</v>
      </c>
      <c r="L26" s="70" t="e">
        <f t="shared" si="5"/>
        <v>#VALUE!</v>
      </c>
    </row>
    <row r="27" spans="1:12" s="3" customFormat="1" ht="15" hidden="1">
      <c r="A27" s="197" t="s">
        <v>19</v>
      </c>
      <c r="B27" s="251"/>
      <c r="C27" s="33"/>
      <c r="D27" s="57" t="e">
        <f t="shared" si="3"/>
        <v>#DIV/0!</v>
      </c>
      <c r="E27" s="57"/>
      <c r="F27" s="70">
        <f t="shared" si="0"/>
        <v>0</v>
      </c>
      <c r="G27" s="252"/>
      <c r="H27" s="115"/>
      <c r="I27" s="70">
        <f t="shared" si="4"/>
        <v>0</v>
      </c>
      <c r="J27" s="33">
        <f t="shared" si="1"/>
      </c>
      <c r="K27" s="57" t="e">
        <f t="shared" si="2"/>
        <v>#DIV/0!</v>
      </c>
      <c r="L27" s="70" t="e">
        <f t="shared" si="5"/>
        <v>#VALUE!</v>
      </c>
    </row>
    <row r="28" spans="1:12" s="19" customFormat="1" ht="15.75" hidden="1">
      <c r="A28" s="196" t="s">
        <v>20</v>
      </c>
      <c r="B28" s="192"/>
      <c r="C28" s="29">
        <f>SUM(C29:C38)-C32</f>
        <v>0</v>
      </c>
      <c r="D28" s="42" t="e">
        <f t="shared" si="3"/>
        <v>#DIV/0!</v>
      </c>
      <c r="E28" s="42">
        <v>0</v>
      </c>
      <c r="F28" s="44">
        <f t="shared" si="0"/>
        <v>0</v>
      </c>
      <c r="G28" s="250">
        <f>SUM(G29:G38)-G32</f>
        <v>0</v>
      </c>
      <c r="H28" s="112">
        <v>0</v>
      </c>
      <c r="I28" s="44">
        <f t="shared" si="4"/>
        <v>0</v>
      </c>
      <c r="J28" s="32">
        <f t="shared" si="1"/>
      </c>
      <c r="K28" s="52" t="e">
        <f t="shared" si="2"/>
        <v>#DIV/0!</v>
      </c>
      <c r="L28" s="70" t="e">
        <f t="shared" si="5"/>
        <v>#VALUE!</v>
      </c>
    </row>
    <row r="29" spans="1:12" s="3" customFormat="1" ht="15.75" hidden="1">
      <c r="A29" s="197" t="s">
        <v>61</v>
      </c>
      <c r="B29" s="193"/>
      <c r="C29" s="30"/>
      <c r="D29" s="46" t="e">
        <f t="shared" si="3"/>
        <v>#DIV/0!</v>
      </c>
      <c r="E29" s="46"/>
      <c r="F29" s="44">
        <f t="shared" si="0"/>
        <v>0</v>
      </c>
      <c r="G29" s="253"/>
      <c r="H29" s="113"/>
      <c r="I29" s="44">
        <f t="shared" si="4"/>
        <v>0</v>
      </c>
      <c r="J29" s="32">
        <f t="shared" si="1"/>
      </c>
      <c r="K29" s="57" t="e">
        <f t="shared" si="2"/>
        <v>#DIV/0!</v>
      </c>
      <c r="L29" s="70" t="e">
        <f t="shared" si="5"/>
        <v>#VALUE!</v>
      </c>
    </row>
    <row r="30" spans="1:12" s="3" customFormat="1" ht="15.75" hidden="1">
      <c r="A30" s="197" t="s">
        <v>21</v>
      </c>
      <c r="B30" s="193"/>
      <c r="C30" s="30"/>
      <c r="D30" s="46" t="e">
        <f t="shared" si="3"/>
        <v>#DIV/0!</v>
      </c>
      <c r="E30" s="46"/>
      <c r="F30" s="44">
        <f t="shared" si="0"/>
        <v>0</v>
      </c>
      <c r="G30" s="253"/>
      <c r="H30" s="113"/>
      <c r="I30" s="44">
        <f t="shared" si="4"/>
        <v>0</v>
      </c>
      <c r="J30" s="32">
        <f t="shared" si="1"/>
      </c>
      <c r="K30" s="57" t="e">
        <f t="shared" si="2"/>
        <v>#DIV/0!</v>
      </c>
      <c r="L30" s="70" t="e">
        <f t="shared" si="5"/>
        <v>#VALUE!</v>
      </c>
    </row>
    <row r="31" spans="1:12" s="3" customFormat="1" ht="15.75" hidden="1">
      <c r="A31" s="197" t="s">
        <v>22</v>
      </c>
      <c r="B31" s="193"/>
      <c r="C31" s="30"/>
      <c r="D31" s="46" t="e">
        <f t="shared" si="3"/>
        <v>#DIV/0!</v>
      </c>
      <c r="E31" s="46"/>
      <c r="F31" s="44">
        <f t="shared" si="0"/>
        <v>0</v>
      </c>
      <c r="G31" s="253"/>
      <c r="H31" s="113"/>
      <c r="I31" s="44">
        <f t="shared" si="4"/>
        <v>0</v>
      </c>
      <c r="J31" s="32">
        <f t="shared" si="1"/>
      </c>
      <c r="K31" s="57" t="e">
        <f t="shared" si="2"/>
        <v>#DIV/0!</v>
      </c>
      <c r="L31" s="70" t="e">
        <f t="shared" si="5"/>
        <v>#VALUE!</v>
      </c>
    </row>
    <row r="32" spans="1:12" s="3" customFormat="1" ht="15.75" hidden="1">
      <c r="A32" s="197" t="s">
        <v>62</v>
      </c>
      <c r="B32" s="193"/>
      <c r="C32" s="30"/>
      <c r="D32" s="46" t="e">
        <f t="shared" si="3"/>
        <v>#DIV/0!</v>
      </c>
      <c r="E32" s="46"/>
      <c r="F32" s="44">
        <f t="shared" si="0"/>
        <v>0</v>
      </c>
      <c r="G32" s="253"/>
      <c r="H32" s="113"/>
      <c r="I32" s="44">
        <f t="shared" si="4"/>
        <v>0</v>
      </c>
      <c r="J32" s="32">
        <f t="shared" si="1"/>
      </c>
      <c r="K32" s="57" t="e">
        <f t="shared" si="2"/>
        <v>#DIV/0!</v>
      </c>
      <c r="L32" s="70" t="e">
        <f t="shared" si="5"/>
        <v>#VALUE!</v>
      </c>
    </row>
    <row r="33" spans="1:12" s="3" customFormat="1" ht="15.75" hidden="1">
      <c r="A33" s="197" t="s">
        <v>23</v>
      </c>
      <c r="B33" s="193"/>
      <c r="C33" s="30"/>
      <c r="D33" s="46" t="e">
        <f t="shared" si="3"/>
        <v>#DIV/0!</v>
      </c>
      <c r="E33" s="46"/>
      <c r="F33" s="44">
        <f t="shared" si="0"/>
        <v>0</v>
      </c>
      <c r="G33" s="253"/>
      <c r="H33" s="113"/>
      <c r="I33" s="44">
        <f t="shared" si="4"/>
        <v>0</v>
      </c>
      <c r="J33" s="32">
        <f t="shared" si="1"/>
      </c>
      <c r="K33" s="57" t="e">
        <f t="shared" si="2"/>
        <v>#DIV/0!</v>
      </c>
      <c r="L33" s="70" t="e">
        <f t="shared" si="5"/>
        <v>#VALUE!</v>
      </c>
    </row>
    <row r="34" spans="1:12" s="3" customFormat="1" ht="15.75" hidden="1">
      <c r="A34" s="197" t="s">
        <v>24</v>
      </c>
      <c r="B34" s="193"/>
      <c r="C34" s="30"/>
      <c r="D34" s="46" t="e">
        <f t="shared" si="3"/>
        <v>#DIV/0!</v>
      </c>
      <c r="E34" s="46"/>
      <c r="F34" s="44">
        <f t="shared" si="0"/>
        <v>0</v>
      </c>
      <c r="G34" s="253"/>
      <c r="H34" s="113"/>
      <c r="I34" s="44">
        <f t="shared" si="4"/>
        <v>0</v>
      </c>
      <c r="J34" s="32">
        <f t="shared" si="1"/>
      </c>
      <c r="K34" s="57" t="e">
        <f t="shared" si="2"/>
        <v>#DIV/0!</v>
      </c>
      <c r="L34" s="70" t="e">
        <f t="shared" si="5"/>
        <v>#VALUE!</v>
      </c>
    </row>
    <row r="35" spans="1:12" s="3" customFormat="1" ht="15.75" hidden="1">
      <c r="A35" s="197" t="s">
        <v>25</v>
      </c>
      <c r="B35" s="193"/>
      <c r="C35" s="30"/>
      <c r="D35" s="46" t="e">
        <f t="shared" si="3"/>
        <v>#DIV/0!</v>
      </c>
      <c r="E35" s="46"/>
      <c r="F35" s="44">
        <f t="shared" si="0"/>
        <v>0</v>
      </c>
      <c r="G35" s="253"/>
      <c r="H35" s="113"/>
      <c r="I35" s="44">
        <f t="shared" si="4"/>
        <v>0</v>
      </c>
      <c r="J35" s="32">
        <f t="shared" si="1"/>
      </c>
      <c r="K35" s="57" t="e">
        <f t="shared" si="2"/>
        <v>#DIV/0!</v>
      </c>
      <c r="L35" s="70" t="e">
        <f t="shared" si="5"/>
        <v>#VALUE!</v>
      </c>
    </row>
    <row r="36" spans="1:12" s="3" customFormat="1" ht="15.75" hidden="1">
      <c r="A36" s="197" t="s">
        <v>26</v>
      </c>
      <c r="B36" s="193"/>
      <c r="C36" s="30"/>
      <c r="D36" s="46" t="e">
        <f t="shared" si="3"/>
        <v>#DIV/0!</v>
      </c>
      <c r="E36" s="46"/>
      <c r="F36" s="44">
        <f t="shared" si="0"/>
        <v>0</v>
      </c>
      <c r="G36" s="253"/>
      <c r="H36" s="113"/>
      <c r="I36" s="44">
        <f t="shared" si="4"/>
        <v>0</v>
      </c>
      <c r="J36" s="32">
        <f t="shared" si="1"/>
      </c>
      <c r="K36" s="57" t="e">
        <f t="shared" si="2"/>
        <v>#DIV/0!</v>
      </c>
      <c r="L36" s="70" t="e">
        <f t="shared" si="5"/>
        <v>#VALUE!</v>
      </c>
    </row>
    <row r="37" spans="1:12" s="3" customFormat="1" ht="15.75" hidden="1">
      <c r="A37" s="197" t="s">
        <v>27</v>
      </c>
      <c r="B37" s="193"/>
      <c r="C37" s="30"/>
      <c r="D37" s="46" t="e">
        <f t="shared" si="3"/>
        <v>#DIV/0!</v>
      </c>
      <c r="E37" s="46"/>
      <c r="F37" s="44">
        <f t="shared" si="0"/>
        <v>0</v>
      </c>
      <c r="G37" s="253"/>
      <c r="H37" s="113"/>
      <c r="I37" s="44">
        <f t="shared" si="4"/>
        <v>0</v>
      </c>
      <c r="J37" s="32">
        <f t="shared" si="1"/>
      </c>
      <c r="K37" s="57" t="e">
        <f t="shared" si="2"/>
        <v>#DIV/0!</v>
      </c>
      <c r="L37" s="70" t="e">
        <f t="shared" si="5"/>
        <v>#VALUE!</v>
      </c>
    </row>
    <row r="38" spans="1:12" s="3" customFormat="1" ht="15.75" hidden="1">
      <c r="A38" s="197" t="s">
        <v>28</v>
      </c>
      <c r="B38" s="193"/>
      <c r="C38" s="30"/>
      <c r="D38" s="46" t="e">
        <f t="shared" si="3"/>
        <v>#DIV/0!</v>
      </c>
      <c r="E38" s="46"/>
      <c r="F38" s="44">
        <f t="shared" si="0"/>
        <v>0</v>
      </c>
      <c r="G38" s="253"/>
      <c r="H38" s="113"/>
      <c r="I38" s="44">
        <f t="shared" si="4"/>
        <v>0</v>
      </c>
      <c r="J38" s="32">
        <f t="shared" si="1"/>
      </c>
      <c r="K38" s="57" t="e">
        <f t="shared" si="2"/>
        <v>#DIV/0!</v>
      </c>
      <c r="L38" s="70" t="e">
        <f t="shared" si="5"/>
        <v>#VALUE!</v>
      </c>
    </row>
    <row r="39" spans="1:12" s="19" customFormat="1" ht="15.75">
      <c r="A39" s="196" t="s">
        <v>94</v>
      </c>
      <c r="B39" s="192">
        <v>163.398</v>
      </c>
      <c r="C39" s="29">
        <f>SUM(C40:C45)</f>
        <v>163.369</v>
      </c>
      <c r="D39" s="42">
        <f t="shared" si="3"/>
        <v>99.98225192474817</v>
      </c>
      <c r="E39" s="42">
        <v>162.74599999999998</v>
      </c>
      <c r="F39" s="44">
        <f t="shared" si="0"/>
        <v>0.6230000000000189</v>
      </c>
      <c r="G39" s="29">
        <f>SUM(G40:G45)</f>
        <v>1165.9</v>
      </c>
      <c r="H39" s="42">
        <v>1108.709</v>
      </c>
      <c r="I39" s="44">
        <f>G39-H39</f>
        <v>57.19100000000003</v>
      </c>
      <c r="J39" s="32">
        <f t="shared" si="1"/>
        <v>71.36604863835858</v>
      </c>
      <c r="K39" s="52">
        <f t="shared" si="2"/>
        <v>68.12511521020487</v>
      </c>
      <c r="L39" s="71">
        <f t="shared" si="5"/>
        <v>3.24093342815371</v>
      </c>
    </row>
    <row r="40" spans="1:12" s="25" customFormat="1" ht="15">
      <c r="A40" s="197" t="s">
        <v>63</v>
      </c>
      <c r="B40" s="193">
        <v>7.374</v>
      </c>
      <c r="C40" s="30">
        <v>7.374</v>
      </c>
      <c r="D40" s="46">
        <f t="shared" si="3"/>
        <v>100</v>
      </c>
      <c r="E40" s="46">
        <v>7.529</v>
      </c>
      <c r="F40" s="50">
        <f t="shared" si="0"/>
        <v>-0.15500000000000025</v>
      </c>
      <c r="G40" s="49">
        <v>33.9</v>
      </c>
      <c r="H40" s="113">
        <v>38.509</v>
      </c>
      <c r="I40" s="50">
        <f t="shared" si="4"/>
        <v>-4.609000000000002</v>
      </c>
      <c r="J40" s="30">
        <f t="shared" si="1"/>
        <v>45.972335231895855</v>
      </c>
      <c r="K40" s="46">
        <f>IF(E40&gt;0,H40/E40*10,"")</f>
        <v>51.14756275733829</v>
      </c>
      <c r="L40" s="50">
        <f t="shared" si="5"/>
        <v>-5.175227525442438</v>
      </c>
    </row>
    <row r="41" spans="1:12" s="3" customFormat="1" ht="15">
      <c r="A41" s="197" t="s">
        <v>67</v>
      </c>
      <c r="B41" s="193">
        <f>B39-B40-B42-B43-B45</f>
        <v>3.2009999999999934</v>
      </c>
      <c r="C41" s="30">
        <v>3.2</v>
      </c>
      <c r="D41" s="46">
        <f t="shared" si="3"/>
        <v>99.96875976257441</v>
      </c>
      <c r="E41" s="46">
        <v>3.117</v>
      </c>
      <c r="F41" s="50">
        <f t="shared" si="0"/>
        <v>0.08300000000000018</v>
      </c>
      <c r="G41" s="49">
        <v>13.3</v>
      </c>
      <c r="H41" s="113">
        <v>11.9</v>
      </c>
      <c r="I41" s="50">
        <f t="shared" si="4"/>
        <v>1.4000000000000004</v>
      </c>
      <c r="J41" s="47">
        <f aca="true" t="shared" si="6" ref="J41:J73">IF(C41&gt;0,G41/C41*10,"")</f>
        <v>41.5625</v>
      </c>
      <c r="K41" s="46">
        <f aca="true" t="shared" si="7" ref="K41:K103">IF(E41&gt;0,H41/E41*10,"")</f>
        <v>38.177735001604105</v>
      </c>
      <c r="L41" s="50">
        <f t="shared" si="5"/>
        <v>3.3847649983958945</v>
      </c>
    </row>
    <row r="42" spans="1:12" s="3" customFormat="1" ht="15">
      <c r="A42" s="197" t="s">
        <v>30</v>
      </c>
      <c r="B42" s="105">
        <v>136.228</v>
      </c>
      <c r="C42" s="47">
        <v>136.2</v>
      </c>
      <c r="D42" s="46">
        <f t="shared" si="3"/>
        <v>99.97944622250931</v>
      </c>
      <c r="E42" s="46">
        <v>134.1</v>
      </c>
      <c r="F42" s="70">
        <f t="shared" si="0"/>
        <v>2.0999999999999943</v>
      </c>
      <c r="G42" s="232">
        <v>1026.5</v>
      </c>
      <c r="H42" s="115">
        <v>955.5</v>
      </c>
      <c r="I42" s="70">
        <f t="shared" si="4"/>
        <v>71</v>
      </c>
      <c r="J42" s="66">
        <f t="shared" si="6"/>
        <v>75.36710719530103</v>
      </c>
      <c r="K42" s="46">
        <f t="shared" si="7"/>
        <v>71.25279642058166</v>
      </c>
      <c r="L42" s="70">
        <f t="shared" si="5"/>
        <v>4.114310774719371</v>
      </c>
    </row>
    <row r="43" spans="1:12" s="3" customFormat="1" ht="15">
      <c r="A43" s="197" t="s">
        <v>31</v>
      </c>
      <c r="B43" s="105">
        <v>2.932</v>
      </c>
      <c r="C43" s="47">
        <v>2.932</v>
      </c>
      <c r="D43" s="46">
        <f t="shared" si="3"/>
        <v>100</v>
      </c>
      <c r="E43" s="46">
        <v>3.2</v>
      </c>
      <c r="F43" s="70">
        <f t="shared" si="0"/>
        <v>-0.26800000000000024</v>
      </c>
      <c r="G43" s="232">
        <v>12.9</v>
      </c>
      <c r="H43" s="115">
        <v>15.1</v>
      </c>
      <c r="I43" s="70">
        <f>G43-H43</f>
        <v>-2.1999999999999993</v>
      </c>
      <c r="J43" s="66">
        <f t="shared" si="6"/>
        <v>43.99727148703956</v>
      </c>
      <c r="K43" s="46">
        <f t="shared" si="7"/>
        <v>47.1875</v>
      </c>
      <c r="L43" s="70">
        <f t="shared" si="5"/>
        <v>-3.190228512960438</v>
      </c>
    </row>
    <row r="44" spans="1:12" s="3" customFormat="1" ht="15" hidden="1">
      <c r="A44" s="197" t="s">
        <v>32</v>
      </c>
      <c r="B44" s="105"/>
      <c r="C44" s="47"/>
      <c r="D44" s="46" t="e">
        <f t="shared" si="3"/>
        <v>#DIV/0!</v>
      </c>
      <c r="E44" s="46"/>
      <c r="F44" s="50">
        <f t="shared" si="0"/>
        <v>0</v>
      </c>
      <c r="G44" s="49"/>
      <c r="H44" s="113"/>
      <c r="I44" s="50">
        <f t="shared" si="4"/>
        <v>0</v>
      </c>
      <c r="J44" s="47">
        <f t="shared" si="6"/>
      </c>
      <c r="K44" s="46">
        <f t="shared" si="7"/>
      </c>
      <c r="L44" s="70" t="e">
        <f t="shared" si="5"/>
        <v>#VALUE!</v>
      </c>
    </row>
    <row r="45" spans="1:12" s="3" customFormat="1" ht="15">
      <c r="A45" s="197" t="s">
        <v>33</v>
      </c>
      <c r="B45" s="105">
        <v>13.663</v>
      </c>
      <c r="C45" s="47">
        <v>13.663</v>
      </c>
      <c r="D45" s="46">
        <f t="shared" si="3"/>
        <v>100</v>
      </c>
      <c r="E45" s="46">
        <v>14.8</v>
      </c>
      <c r="F45" s="50">
        <f t="shared" si="0"/>
        <v>-1.1370000000000005</v>
      </c>
      <c r="G45" s="49">
        <v>79.3</v>
      </c>
      <c r="H45" s="113">
        <v>87.7</v>
      </c>
      <c r="I45" s="50">
        <f t="shared" si="4"/>
        <v>-8.400000000000006</v>
      </c>
      <c r="J45" s="47">
        <f t="shared" si="6"/>
        <v>58.039961941008556</v>
      </c>
      <c r="K45" s="46">
        <f t="shared" si="7"/>
        <v>59.25675675675676</v>
      </c>
      <c r="L45" s="50">
        <f t="shared" si="5"/>
        <v>-1.2167948157482016</v>
      </c>
    </row>
    <row r="46" spans="1:12" s="19" customFormat="1" ht="15.75">
      <c r="A46" s="196" t="s">
        <v>99</v>
      </c>
      <c r="B46" s="93">
        <v>21.136</v>
      </c>
      <c r="C46" s="67">
        <f>SUM(C47:C53)</f>
        <v>19.346</v>
      </c>
      <c r="D46" s="52">
        <f t="shared" si="3"/>
        <v>91.53103709311128</v>
      </c>
      <c r="E46" s="42">
        <v>15.75</v>
      </c>
      <c r="F46" s="44">
        <f t="shared" si="0"/>
        <v>3.596</v>
      </c>
      <c r="G46" s="67">
        <f>SUM(G47:G53)</f>
        <v>84.14000000000003</v>
      </c>
      <c r="H46" s="42">
        <v>69.86</v>
      </c>
      <c r="I46" s="44">
        <f>G46-H46</f>
        <v>14.28000000000003</v>
      </c>
      <c r="J46" s="45">
        <f t="shared" si="6"/>
        <v>43.4921947689445</v>
      </c>
      <c r="K46" s="52">
        <f t="shared" si="7"/>
        <v>44.355555555555554</v>
      </c>
      <c r="L46" s="44">
        <f t="shared" si="5"/>
        <v>-0.8633607866110538</v>
      </c>
    </row>
    <row r="47" spans="1:12" s="3" customFormat="1" ht="15">
      <c r="A47" s="197" t="s">
        <v>64</v>
      </c>
      <c r="B47" s="105">
        <v>18.49</v>
      </c>
      <c r="C47" s="47">
        <v>16.7</v>
      </c>
      <c r="D47" s="46">
        <f t="shared" si="3"/>
        <v>90.31909140075717</v>
      </c>
      <c r="E47" s="46">
        <v>15</v>
      </c>
      <c r="F47" s="50">
        <f t="shared" si="0"/>
        <v>1.6999999999999993</v>
      </c>
      <c r="G47" s="187">
        <v>75.2</v>
      </c>
      <c r="H47" s="113">
        <v>68.3</v>
      </c>
      <c r="I47" s="50">
        <f t="shared" si="4"/>
        <v>6.900000000000006</v>
      </c>
      <c r="J47" s="47">
        <f t="shared" si="6"/>
        <v>45.02994011976048</v>
      </c>
      <c r="K47" s="46">
        <f t="shared" si="7"/>
        <v>45.53333333333333</v>
      </c>
      <c r="L47" s="50">
        <f t="shared" si="5"/>
        <v>-0.5033932135728492</v>
      </c>
    </row>
    <row r="48" spans="1:12" s="3" customFormat="1" ht="15" hidden="1">
      <c r="A48" s="197" t="s">
        <v>65</v>
      </c>
      <c r="B48" s="105"/>
      <c r="C48" s="306"/>
      <c r="D48" s="46" t="e">
        <f t="shared" si="3"/>
        <v>#DIV/0!</v>
      </c>
      <c r="E48" s="46"/>
      <c r="F48" s="50">
        <f t="shared" si="0"/>
        <v>0</v>
      </c>
      <c r="G48" s="307">
        <v>0.01</v>
      </c>
      <c r="H48" s="113"/>
      <c r="I48" s="50">
        <f t="shared" si="4"/>
        <v>0.01</v>
      </c>
      <c r="J48" s="47">
        <f t="shared" si="6"/>
      </c>
      <c r="K48" s="46">
        <f t="shared" si="7"/>
      </c>
      <c r="L48" s="50" t="e">
        <f t="shared" si="5"/>
        <v>#VALUE!</v>
      </c>
    </row>
    <row r="49" spans="1:12" s="3" customFormat="1" ht="15" hidden="1">
      <c r="A49" s="197" t="s">
        <v>66</v>
      </c>
      <c r="B49" s="105"/>
      <c r="C49" s="306"/>
      <c r="D49" s="46" t="e">
        <f t="shared" si="3"/>
        <v>#DIV/0!</v>
      </c>
      <c r="E49" s="46"/>
      <c r="F49" s="50">
        <f t="shared" si="0"/>
        <v>0</v>
      </c>
      <c r="G49" s="307">
        <v>0.01</v>
      </c>
      <c r="H49" s="113"/>
      <c r="I49" s="50">
        <f>G49-H49</f>
        <v>0.01</v>
      </c>
      <c r="J49" s="47">
        <f t="shared" si="6"/>
      </c>
      <c r="K49" s="46">
        <f t="shared" si="7"/>
      </c>
      <c r="L49" s="70" t="e">
        <f t="shared" si="5"/>
        <v>#VALUE!</v>
      </c>
    </row>
    <row r="50" spans="1:12" s="3" customFormat="1" ht="15" hidden="1">
      <c r="A50" s="197" t="s">
        <v>29</v>
      </c>
      <c r="B50" s="105"/>
      <c r="C50" s="306"/>
      <c r="D50" s="46" t="e">
        <f t="shared" si="3"/>
        <v>#DIV/0!</v>
      </c>
      <c r="E50" s="46"/>
      <c r="F50" s="50">
        <f t="shared" si="0"/>
        <v>0</v>
      </c>
      <c r="G50" s="307">
        <v>0.01</v>
      </c>
      <c r="H50" s="113"/>
      <c r="I50" s="50">
        <f>G50-H50</f>
        <v>0.01</v>
      </c>
      <c r="J50" s="47">
        <f t="shared" si="6"/>
      </c>
      <c r="K50" s="46">
        <f t="shared" si="7"/>
      </c>
      <c r="L50" s="50" t="e">
        <f t="shared" si="5"/>
        <v>#VALUE!</v>
      </c>
    </row>
    <row r="51" spans="1:12" s="3" customFormat="1" ht="15" hidden="1">
      <c r="A51" s="197" t="s">
        <v>68</v>
      </c>
      <c r="B51" s="105"/>
      <c r="C51" s="306"/>
      <c r="D51" s="46" t="e">
        <f t="shared" si="3"/>
        <v>#DIV/0!</v>
      </c>
      <c r="E51" s="46"/>
      <c r="F51" s="50">
        <f t="shared" si="0"/>
        <v>0</v>
      </c>
      <c r="G51" s="307">
        <v>0.01</v>
      </c>
      <c r="H51" s="113"/>
      <c r="I51" s="50">
        <f>G51-H51</f>
        <v>0.01</v>
      </c>
      <c r="J51" s="47">
        <f t="shared" si="6"/>
      </c>
      <c r="K51" s="46">
        <f t="shared" si="7"/>
      </c>
      <c r="L51" s="50" t="e">
        <f t="shared" si="5"/>
        <v>#VALUE!</v>
      </c>
    </row>
    <row r="52" spans="1:12" s="3" customFormat="1" ht="15">
      <c r="A52" s="197" t="s">
        <v>69</v>
      </c>
      <c r="B52" s="105">
        <v>2.646</v>
      </c>
      <c r="C52" s="47">
        <v>2.646</v>
      </c>
      <c r="D52" s="46">
        <f>C52/B52*100</f>
        <v>100</v>
      </c>
      <c r="E52" s="46">
        <v>0.75</v>
      </c>
      <c r="F52" s="50">
        <f t="shared" si="0"/>
        <v>1.896</v>
      </c>
      <c r="G52" s="187">
        <v>8.9</v>
      </c>
      <c r="H52" s="113">
        <v>1.56</v>
      </c>
      <c r="I52" s="50">
        <f>G52-H52</f>
        <v>7.34</v>
      </c>
      <c r="J52" s="47">
        <f t="shared" si="6"/>
        <v>33.63567649281935</v>
      </c>
      <c r="K52" s="46">
        <f t="shared" si="7"/>
        <v>20.8</v>
      </c>
      <c r="L52" s="50">
        <f t="shared" si="5"/>
        <v>12.83567649281935</v>
      </c>
    </row>
    <row r="53" spans="1:12" s="3" customFormat="1" ht="15" hidden="1">
      <c r="A53" s="197" t="s">
        <v>96</v>
      </c>
      <c r="B53" s="105"/>
      <c r="C53" s="47"/>
      <c r="D53" s="46" t="e">
        <f t="shared" si="3"/>
        <v>#DIV/0!</v>
      </c>
      <c r="E53" s="46"/>
      <c r="F53" s="50">
        <f t="shared" si="0"/>
        <v>0</v>
      </c>
      <c r="G53" s="187"/>
      <c r="H53" s="113"/>
      <c r="I53" s="50">
        <f>G53-H53</f>
        <v>0</v>
      </c>
      <c r="J53" s="47">
        <f t="shared" si="6"/>
      </c>
      <c r="K53" s="46">
        <f t="shared" si="7"/>
      </c>
      <c r="L53" s="50" t="e">
        <f t="shared" si="5"/>
        <v>#VALUE!</v>
      </c>
    </row>
    <row r="54" spans="1:12" s="19" customFormat="1" ht="15.75" hidden="1">
      <c r="A54" s="53" t="s">
        <v>34</v>
      </c>
      <c r="B54" s="93"/>
      <c r="C54" s="45">
        <f>SUM(C55:C69)-C66</f>
        <v>0</v>
      </c>
      <c r="D54" s="42" t="e">
        <f>C54/B54*100</f>
        <v>#DIV/0!</v>
      </c>
      <c r="E54" s="42">
        <v>0</v>
      </c>
      <c r="F54" s="44">
        <f t="shared" si="0"/>
        <v>0</v>
      </c>
      <c r="G54" s="188">
        <f>SUM(G55:G69)-G66</f>
        <v>0</v>
      </c>
      <c r="H54" s="112">
        <v>0</v>
      </c>
      <c r="I54" s="44">
        <f aca="true" t="shared" si="8" ref="I54:I104">G54-H54</f>
        <v>0</v>
      </c>
      <c r="J54" s="41">
        <f t="shared" si="6"/>
      </c>
      <c r="K54" s="46">
        <f t="shared" si="7"/>
      </c>
      <c r="L54" s="55" t="e">
        <f t="shared" si="5"/>
        <v>#VALUE!</v>
      </c>
    </row>
    <row r="55" spans="1:12" s="25" customFormat="1" ht="15" hidden="1">
      <c r="A55" s="56" t="s">
        <v>70</v>
      </c>
      <c r="B55" s="105"/>
      <c r="C55" s="66"/>
      <c r="D55" s="46" t="e">
        <f t="shared" si="3"/>
        <v>#DIV/0!</v>
      </c>
      <c r="E55" s="46"/>
      <c r="F55" s="50">
        <f t="shared" si="0"/>
        <v>0</v>
      </c>
      <c r="G55" s="187"/>
      <c r="H55" s="113"/>
      <c r="I55" s="50">
        <f t="shared" si="8"/>
        <v>0</v>
      </c>
      <c r="J55" s="47">
        <f t="shared" si="6"/>
      </c>
      <c r="K55" s="46">
        <f t="shared" si="7"/>
      </c>
      <c r="L55" s="58" t="e">
        <f t="shared" si="5"/>
        <v>#VALUE!</v>
      </c>
    </row>
    <row r="56" spans="1:12" s="3" customFormat="1" ht="15" hidden="1">
      <c r="A56" s="56" t="s">
        <v>71</v>
      </c>
      <c r="B56" s="105"/>
      <c r="C56" s="66"/>
      <c r="D56" s="46" t="e">
        <f t="shared" si="3"/>
        <v>#DIV/0!</v>
      </c>
      <c r="E56" s="46"/>
      <c r="F56" s="50">
        <f t="shared" si="0"/>
        <v>0</v>
      </c>
      <c r="G56" s="187"/>
      <c r="H56" s="113"/>
      <c r="I56" s="50">
        <f t="shared" si="8"/>
        <v>0</v>
      </c>
      <c r="J56" s="47">
        <f t="shared" si="6"/>
      </c>
      <c r="K56" s="46">
        <f t="shared" si="7"/>
      </c>
      <c r="L56" s="58" t="e">
        <f t="shared" si="5"/>
        <v>#VALUE!</v>
      </c>
    </row>
    <row r="57" spans="1:12" s="3" customFormat="1" ht="15" hidden="1">
      <c r="A57" s="56" t="s">
        <v>72</v>
      </c>
      <c r="B57" s="105"/>
      <c r="C57" s="66"/>
      <c r="D57" s="46" t="e">
        <f t="shared" si="3"/>
        <v>#DIV/0!</v>
      </c>
      <c r="E57" s="46"/>
      <c r="F57" s="50">
        <f t="shared" si="0"/>
        <v>0</v>
      </c>
      <c r="G57" s="187"/>
      <c r="H57" s="113"/>
      <c r="I57" s="50">
        <f t="shared" si="8"/>
        <v>0</v>
      </c>
      <c r="J57" s="47">
        <f t="shared" si="6"/>
      </c>
      <c r="K57" s="46">
        <f t="shared" si="7"/>
      </c>
      <c r="L57" s="117" t="e">
        <f t="shared" si="5"/>
        <v>#VALUE!</v>
      </c>
    </row>
    <row r="58" spans="1:12" s="3" customFormat="1" ht="15" hidden="1">
      <c r="A58" s="56" t="s">
        <v>73</v>
      </c>
      <c r="B58" s="105"/>
      <c r="C58" s="66"/>
      <c r="D58" s="46" t="e">
        <f t="shared" si="3"/>
        <v>#DIV/0!</v>
      </c>
      <c r="E58" s="46"/>
      <c r="F58" s="50">
        <f t="shared" si="0"/>
        <v>0</v>
      </c>
      <c r="G58" s="189"/>
      <c r="H58" s="113"/>
      <c r="I58" s="50">
        <f t="shared" si="8"/>
        <v>0</v>
      </c>
      <c r="J58" s="47">
        <f t="shared" si="6"/>
      </c>
      <c r="K58" s="46">
        <f t="shared" si="7"/>
      </c>
      <c r="L58" s="58" t="e">
        <f t="shared" si="5"/>
        <v>#VALUE!</v>
      </c>
    </row>
    <row r="59" spans="1:12" s="3" customFormat="1" ht="15" hidden="1">
      <c r="A59" s="56" t="s">
        <v>74</v>
      </c>
      <c r="B59" s="105"/>
      <c r="C59" s="66"/>
      <c r="D59" s="46" t="e">
        <f t="shared" si="3"/>
        <v>#DIV/0!</v>
      </c>
      <c r="E59" s="46"/>
      <c r="F59" s="50">
        <f t="shared" si="0"/>
        <v>0</v>
      </c>
      <c r="G59" s="187"/>
      <c r="H59" s="113"/>
      <c r="I59" s="50">
        <f t="shared" si="8"/>
        <v>0</v>
      </c>
      <c r="J59" s="47">
        <f t="shared" si="6"/>
      </c>
      <c r="K59" s="46">
        <f t="shared" si="7"/>
      </c>
      <c r="L59" s="58" t="e">
        <f t="shared" si="5"/>
        <v>#VALUE!</v>
      </c>
    </row>
    <row r="60" spans="1:12" s="3" customFormat="1" ht="15" hidden="1">
      <c r="A60" s="56" t="s">
        <v>35</v>
      </c>
      <c r="B60" s="105"/>
      <c r="C60" s="66"/>
      <c r="D60" s="46" t="e">
        <f t="shared" si="3"/>
        <v>#DIV/0!</v>
      </c>
      <c r="E60" s="46"/>
      <c r="F60" s="50">
        <f t="shared" si="0"/>
        <v>0</v>
      </c>
      <c r="G60" s="187"/>
      <c r="H60" s="113"/>
      <c r="I60" s="50">
        <f t="shared" si="8"/>
        <v>0</v>
      </c>
      <c r="J60" s="47">
        <f t="shared" si="6"/>
      </c>
      <c r="K60" s="46">
        <f t="shared" si="7"/>
      </c>
      <c r="L60" s="58" t="e">
        <f t="shared" si="5"/>
        <v>#VALUE!</v>
      </c>
    </row>
    <row r="61" spans="1:12" s="3" customFormat="1" ht="15" hidden="1">
      <c r="A61" s="56" t="s">
        <v>36</v>
      </c>
      <c r="B61" s="105"/>
      <c r="C61" s="66"/>
      <c r="D61" s="46" t="e">
        <f t="shared" si="3"/>
        <v>#DIV/0!</v>
      </c>
      <c r="E61" s="46"/>
      <c r="F61" s="50">
        <f t="shared" si="0"/>
        <v>0</v>
      </c>
      <c r="G61" s="187"/>
      <c r="H61" s="113"/>
      <c r="I61" s="50">
        <f t="shared" si="8"/>
        <v>0</v>
      </c>
      <c r="J61" s="47">
        <f t="shared" si="6"/>
      </c>
      <c r="K61" s="46">
        <f t="shared" si="7"/>
      </c>
      <c r="L61" s="58" t="e">
        <f t="shared" si="5"/>
        <v>#VALUE!</v>
      </c>
    </row>
    <row r="62" spans="1:12" s="3" customFormat="1" ht="15" hidden="1">
      <c r="A62" s="56" t="s">
        <v>75</v>
      </c>
      <c r="B62" s="105"/>
      <c r="C62" s="66"/>
      <c r="D62" s="46" t="e">
        <f t="shared" si="3"/>
        <v>#DIV/0!</v>
      </c>
      <c r="E62" s="46"/>
      <c r="F62" s="50">
        <f t="shared" si="0"/>
        <v>0</v>
      </c>
      <c r="G62" s="187"/>
      <c r="H62" s="113"/>
      <c r="I62" s="50">
        <f t="shared" si="8"/>
        <v>0</v>
      </c>
      <c r="J62" s="47">
        <f t="shared" si="6"/>
      </c>
      <c r="K62" s="46">
        <f t="shared" si="7"/>
      </c>
      <c r="L62" s="58" t="e">
        <f t="shared" si="5"/>
        <v>#VALUE!</v>
      </c>
    </row>
    <row r="63" spans="1:12" s="3" customFormat="1" ht="15" hidden="1">
      <c r="A63" s="56" t="s">
        <v>37</v>
      </c>
      <c r="B63" s="105"/>
      <c r="C63" s="66"/>
      <c r="D63" s="46" t="e">
        <f t="shared" si="3"/>
        <v>#DIV/0!</v>
      </c>
      <c r="E63" s="46"/>
      <c r="F63" s="50">
        <f t="shared" si="0"/>
        <v>0</v>
      </c>
      <c r="G63" s="187"/>
      <c r="H63" s="113"/>
      <c r="I63" s="50">
        <f t="shared" si="8"/>
        <v>0</v>
      </c>
      <c r="J63" s="47">
        <f t="shared" si="6"/>
      </c>
      <c r="K63" s="46">
        <f t="shared" si="7"/>
      </c>
      <c r="L63" s="58" t="e">
        <f t="shared" si="5"/>
        <v>#VALUE!</v>
      </c>
    </row>
    <row r="64" spans="1:12" s="3" customFormat="1" ht="15" hidden="1">
      <c r="A64" s="56" t="s">
        <v>38</v>
      </c>
      <c r="B64" s="105"/>
      <c r="C64" s="66"/>
      <c r="D64" s="46" t="e">
        <f t="shared" si="3"/>
        <v>#DIV/0!</v>
      </c>
      <c r="E64" s="46"/>
      <c r="F64" s="50">
        <f t="shared" si="0"/>
        <v>0</v>
      </c>
      <c r="G64" s="187"/>
      <c r="H64" s="113"/>
      <c r="I64" s="50">
        <f t="shared" si="8"/>
        <v>0</v>
      </c>
      <c r="J64" s="47">
        <f t="shared" si="6"/>
      </c>
      <c r="K64" s="46">
        <f t="shared" si="7"/>
      </c>
      <c r="L64" s="58" t="e">
        <f t="shared" si="5"/>
        <v>#VALUE!</v>
      </c>
    </row>
    <row r="65" spans="1:12" s="3" customFormat="1" ht="15" hidden="1">
      <c r="A65" s="56" t="s">
        <v>95</v>
      </c>
      <c r="B65" s="105"/>
      <c r="C65" s="66"/>
      <c r="D65" s="46" t="e">
        <f t="shared" si="3"/>
        <v>#DIV/0!</v>
      </c>
      <c r="E65" s="46"/>
      <c r="F65" s="50">
        <f t="shared" si="0"/>
        <v>0</v>
      </c>
      <c r="G65" s="187"/>
      <c r="H65" s="113"/>
      <c r="I65" s="50">
        <f t="shared" si="8"/>
        <v>0</v>
      </c>
      <c r="J65" s="47">
        <f t="shared" si="6"/>
      </c>
      <c r="K65" s="46">
        <f t="shared" si="7"/>
      </c>
      <c r="L65" s="58" t="e">
        <f t="shared" si="5"/>
        <v>#VALUE!</v>
      </c>
    </row>
    <row r="66" spans="1:12" s="3" customFormat="1" ht="15" hidden="1">
      <c r="A66" s="56"/>
      <c r="B66" s="105"/>
      <c r="C66" s="66"/>
      <c r="D66" s="46" t="e">
        <f t="shared" si="3"/>
        <v>#DIV/0!</v>
      </c>
      <c r="E66" s="46"/>
      <c r="F66" s="50">
        <f t="shared" si="0"/>
        <v>0</v>
      </c>
      <c r="G66" s="187"/>
      <c r="H66" s="113"/>
      <c r="I66" s="50">
        <f t="shared" si="8"/>
        <v>0</v>
      </c>
      <c r="J66" s="47">
        <f t="shared" si="6"/>
      </c>
      <c r="K66" s="46">
        <f t="shared" si="7"/>
      </c>
      <c r="L66" s="58" t="e">
        <f t="shared" si="5"/>
        <v>#VALUE!</v>
      </c>
    </row>
    <row r="67" spans="1:12" s="3" customFormat="1" ht="15" hidden="1">
      <c r="A67" s="197" t="s">
        <v>39</v>
      </c>
      <c r="B67" s="105"/>
      <c r="C67" s="66"/>
      <c r="D67" s="46" t="e">
        <f t="shared" si="3"/>
        <v>#DIV/0!</v>
      </c>
      <c r="E67" s="46"/>
      <c r="F67" s="50">
        <f t="shared" si="0"/>
        <v>0</v>
      </c>
      <c r="G67" s="187"/>
      <c r="H67" s="113"/>
      <c r="I67" s="50">
        <f t="shared" si="8"/>
        <v>0</v>
      </c>
      <c r="J67" s="47">
        <f t="shared" si="6"/>
      </c>
      <c r="K67" s="46">
        <f t="shared" si="7"/>
      </c>
      <c r="L67" s="58" t="e">
        <f t="shared" si="5"/>
        <v>#VALUE!</v>
      </c>
    </row>
    <row r="68" spans="1:12" s="3" customFormat="1" ht="15" hidden="1">
      <c r="A68" s="197" t="s">
        <v>40</v>
      </c>
      <c r="B68" s="105"/>
      <c r="C68" s="47"/>
      <c r="D68" s="46" t="e">
        <f t="shared" si="3"/>
        <v>#DIV/0!</v>
      </c>
      <c r="E68" s="46"/>
      <c r="F68" s="50">
        <f t="shared" si="0"/>
        <v>0</v>
      </c>
      <c r="G68" s="187"/>
      <c r="H68" s="113"/>
      <c r="I68" s="50">
        <f t="shared" si="8"/>
        <v>0</v>
      </c>
      <c r="J68" s="47">
        <f t="shared" si="6"/>
      </c>
      <c r="K68" s="46">
        <f t="shared" si="7"/>
      </c>
      <c r="L68" s="58" t="e">
        <f t="shared" si="5"/>
        <v>#VALUE!</v>
      </c>
    </row>
    <row r="69" spans="1:12" s="3" customFormat="1" ht="15" hidden="1">
      <c r="A69" s="56" t="s">
        <v>41</v>
      </c>
      <c r="B69" s="105"/>
      <c r="C69" s="66"/>
      <c r="D69" s="46" t="e">
        <f t="shared" si="3"/>
        <v>#DIV/0!</v>
      </c>
      <c r="E69" s="46"/>
      <c r="F69" s="50">
        <f t="shared" si="0"/>
        <v>0</v>
      </c>
      <c r="G69" s="187"/>
      <c r="H69" s="113"/>
      <c r="I69" s="50">
        <f t="shared" si="8"/>
        <v>0</v>
      </c>
      <c r="J69" s="47">
        <f t="shared" si="6"/>
      </c>
      <c r="K69" s="46">
        <f t="shared" si="7"/>
      </c>
      <c r="L69" s="58" t="e">
        <f t="shared" si="5"/>
        <v>#VALUE!</v>
      </c>
    </row>
    <row r="70" spans="1:12" s="19" customFormat="1" ht="15.75" hidden="1">
      <c r="A70" s="53" t="s">
        <v>76</v>
      </c>
      <c r="B70" s="93"/>
      <c r="C70" s="45">
        <f>SUM(C71:C76)-C74-C75</f>
        <v>0</v>
      </c>
      <c r="D70" s="42" t="e">
        <f t="shared" si="3"/>
        <v>#DIV/0!</v>
      </c>
      <c r="E70" s="42">
        <v>0</v>
      </c>
      <c r="F70" s="50">
        <f t="shared" si="0"/>
        <v>0</v>
      </c>
      <c r="G70" s="188">
        <f>SUM(G71:G76)-G74-G75</f>
        <v>0</v>
      </c>
      <c r="H70" s="112">
        <v>0</v>
      </c>
      <c r="I70" s="50">
        <f t="shared" si="8"/>
        <v>0</v>
      </c>
      <c r="J70" s="41">
        <f t="shared" si="6"/>
      </c>
      <c r="K70" s="46">
        <f t="shared" si="7"/>
      </c>
      <c r="L70" s="55" t="e">
        <f t="shared" si="5"/>
        <v>#VALUE!</v>
      </c>
    </row>
    <row r="71" spans="1:12" s="3" customFormat="1" ht="15" hidden="1">
      <c r="A71" s="56" t="s">
        <v>77</v>
      </c>
      <c r="B71" s="105"/>
      <c r="C71" s="66"/>
      <c r="D71" s="46" t="e">
        <f t="shared" si="3"/>
        <v>#DIV/0!</v>
      </c>
      <c r="E71" s="46"/>
      <c r="F71" s="50">
        <f t="shared" si="0"/>
        <v>0</v>
      </c>
      <c r="G71" s="187"/>
      <c r="H71" s="113"/>
      <c r="I71" s="50">
        <f t="shared" si="8"/>
        <v>0</v>
      </c>
      <c r="J71" s="47">
        <f t="shared" si="6"/>
      </c>
      <c r="K71" s="46">
        <f t="shared" si="7"/>
      </c>
      <c r="L71" s="58" t="e">
        <f t="shared" si="5"/>
        <v>#VALUE!</v>
      </c>
    </row>
    <row r="72" spans="1:12" s="3" customFormat="1" ht="15" hidden="1">
      <c r="A72" s="56" t="s">
        <v>42</v>
      </c>
      <c r="B72" s="105"/>
      <c r="C72" s="66"/>
      <c r="D72" s="46" t="e">
        <f t="shared" si="3"/>
        <v>#DIV/0!</v>
      </c>
      <c r="E72" s="46"/>
      <c r="F72" s="50">
        <f t="shared" si="0"/>
        <v>0</v>
      </c>
      <c r="G72" s="187"/>
      <c r="H72" s="113"/>
      <c r="I72" s="50">
        <f t="shared" si="8"/>
        <v>0</v>
      </c>
      <c r="J72" s="47">
        <f t="shared" si="6"/>
      </c>
      <c r="K72" s="46">
        <f t="shared" si="7"/>
      </c>
      <c r="L72" s="58" t="e">
        <f t="shared" si="5"/>
        <v>#VALUE!</v>
      </c>
    </row>
    <row r="73" spans="1:12" s="3" customFormat="1" ht="15" hidden="1">
      <c r="A73" s="56" t="s">
        <v>43</v>
      </c>
      <c r="B73" s="105"/>
      <c r="C73" s="66"/>
      <c r="D73" s="46" t="e">
        <f t="shared" si="3"/>
        <v>#DIV/0!</v>
      </c>
      <c r="E73" s="46"/>
      <c r="F73" s="50">
        <f aca="true" t="shared" si="9" ref="F73:F104">C73-E73</f>
        <v>0</v>
      </c>
      <c r="G73" s="187"/>
      <c r="H73" s="113"/>
      <c r="I73" s="50">
        <f t="shared" si="8"/>
        <v>0</v>
      </c>
      <c r="J73" s="47">
        <f t="shared" si="6"/>
      </c>
      <c r="K73" s="46">
        <f t="shared" si="7"/>
      </c>
      <c r="L73" s="58" t="e">
        <f t="shared" si="5"/>
        <v>#VALUE!</v>
      </c>
    </row>
    <row r="74" spans="1:12" s="3" customFormat="1" ht="15" hidden="1">
      <c r="A74" s="56" t="s">
        <v>78</v>
      </c>
      <c r="B74" s="105"/>
      <c r="C74" s="66"/>
      <c r="D74" s="46" t="e">
        <f aca="true" t="shared" si="10" ref="D74:D104">C74/B74*100</f>
        <v>#DIV/0!</v>
      </c>
      <c r="E74" s="46"/>
      <c r="F74" s="50">
        <f t="shared" si="9"/>
        <v>0</v>
      </c>
      <c r="G74" s="187"/>
      <c r="H74" s="113"/>
      <c r="I74" s="50">
        <f t="shared" si="8"/>
        <v>0</v>
      </c>
      <c r="J74" s="47">
        <f aca="true" t="shared" si="11" ref="J74:J104">IF(C74&gt;0,G74/C74*10,"")</f>
      </c>
      <c r="K74" s="46">
        <f t="shared" si="7"/>
      </c>
      <c r="L74" s="58" t="e">
        <f aca="true" t="shared" si="12" ref="L74:L104">J74-K74</f>
        <v>#VALUE!</v>
      </c>
    </row>
    <row r="75" spans="1:12" s="3" customFormat="1" ht="15" hidden="1">
      <c r="A75" s="56" t="s">
        <v>79</v>
      </c>
      <c r="B75" s="105"/>
      <c r="C75" s="66"/>
      <c r="D75" s="46" t="e">
        <f t="shared" si="10"/>
        <v>#DIV/0!</v>
      </c>
      <c r="E75" s="46"/>
      <c r="F75" s="50">
        <f t="shared" si="9"/>
        <v>0</v>
      </c>
      <c r="G75" s="187"/>
      <c r="H75" s="113"/>
      <c r="I75" s="50">
        <f t="shared" si="8"/>
        <v>0</v>
      </c>
      <c r="J75" s="47">
        <f t="shared" si="11"/>
      </c>
      <c r="K75" s="46">
        <f t="shared" si="7"/>
      </c>
      <c r="L75" s="58" t="e">
        <f t="shared" si="12"/>
        <v>#VALUE!</v>
      </c>
    </row>
    <row r="76" spans="1:12" s="3" customFormat="1" ht="15" hidden="1">
      <c r="A76" s="56" t="s">
        <v>44</v>
      </c>
      <c r="B76" s="105"/>
      <c r="C76" s="66"/>
      <c r="D76" s="46" t="e">
        <f t="shared" si="10"/>
        <v>#DIV/0!</v>
      </c>
      <c r="E76" s="46"/>
      <c r="F76" s="50">
        <f t="shared" si="9"/>
        <v>0</v>
      </c>
      <c r="G76" s="187"/>
      <c r="H76" s="113"/>
      <c r="I76" s="50">
        <f t="shared" si="8"/>
        <v>0</v>
      </c>
      <c r="J76" s="47">
        <f t="shared" si="11"/>
      </c>
      <c r="K76" s="46">
        <f t="shared" si="7"/>
      </c>
      <c r="L76" s="58" t="e">
        <f t="shared" si="12"/>
        <v>#VALUE!</v>
      </c>
    </row>
    <row r="77" spans="1:12" s="19" customFormat="1" ht="15.75" hidden="1">
      <c r="A77" s="53" t="s">
        <v>45</v>
      </c>
      <c r="B77" s="93"/>
      <c r="C77" s="45">
        <f>SUM(C78:C93)-C84-C85-C93</f>
        <v>0</v>
      </c>
      <c r="D77" s="42" t="e">
        <f t="shared" si="10"/>
        <v>#DIV/0!</v>
      </c>
      <c r="E77" s="42">
        <v>0</v>
      </c>
      <c r="F77" s="50">
        <f t="shared" si="9"/>
        <v>0</v>
      </c>
      <c r="G77" s="188">
        <f>SUM(G78:G93)-G84-G85-G93</f>
        <v>0</v>
      </c>
      <c r="H77" s="112">
        <v>0</v>
      </c>
      <c r="I77" s="50">
        <f t="shared" si="8"/>
        <v>0</v>
      </c>
      <c r="J77" s="41">
        <f t="shared" si="11"/>
      </c>
      <c r="K77" s="46">
        <f t="shared" si="7"/>
      </c>
      <c r="L77" s="55" t="e">
        <f t="shared" si="12"/>
        <v>#VALUE!</v>
      </c>
    </row>
    <row r="78" spans="1:12" s="3" customFormat="1" ht="15" hidden="1">
      <c r="A78" s="56" t="s">
        <v>80</v>
      </c>
      <c r="B78" s="105"/>
      <c r="C78" s="66"/>
      <c r="D78" s="46" t="e">
        <f t="shared" si="10"/>
        <v>#DIV/0!</v>
      </c>
      <c r="E78" s="46"/>
      <c r="F78" s="50">
        <f t="shared" si="9"/>
        <v>0</v>
      </c>
      <c r="G78" s="187"/>
      <c r="H78" s="113"/>
      <c r="I78" s="50">
        <f t="shared" si="8"/>
        <v>0</v>
      </c>
      <c r="J78" s="47">
        <f t="shared" si="11"/>
      </c>
      <c r="K78" s="46">
        <f t="shared" si="7"/>
      </c>
      <c r="L78" s="58" t="e">
        <f t="shared" si="12"/>
        <v>#VALUE!</v>
      </c>
    </row>
    <row r="79" spans="1:12" s="3" customFormat="1" ht="15" hidden="1">
      <c r="A79" s="56" t="s">
        <v>81</v>
      </c>
      <c r="B79" s="105"/>
      <c r="C79" s="66"/>
      <c r="D79" s="46" t="e">
        <f t="shared" si="10"/>
        <v>#DIV/0!</v>
      </c>
      <c r="E79" s="46"/>
      <c r="F79" s="50">
        <f t="shared" si="9"/>
        <v>0</v>
      </c>
      <c r="G79" s="187"/>
      <c r="H79" s="113"/>
      <c r="I79" s="50">
        <f t="shared" si="8"/>
        <v>0</v>
      </c>
      <c r="J79" s="47">
        <f t="shared" si="11"/>
      </c>
      <c r="K79" s="46">
        <f t="shared" si="7"/>
      </c>
      <c r="L79" s="58" t="e">
        <f t="shared" si="12"/>
        <v>#VALUE!</v>
      </c>
    </row>
    <row r="80" spans="1:12" s="3" customFormat="1" ht="15" hidden="1">
      <c r="A80" s="56" t="s">
        <v>82</v>
      </c>
      <c r="B80" s="105"/>
      <c r="C80" s="66"/>
      <c r="D80" s="46" t="e">
        <f t="shared" si="10"/>
        <v>#DIV/0!</v>
      </c>
      <c r="E80" s="46"/>
      <c r="F80" s="50">
        <f t="shared" si="9"/>
        <v>0</v>
      </c>
      <c r="G80" s="187"/>
      <c r="H80" s="113"/>
      <c r="I80" s="50">
        <f t="shared" si="8"/>
        <v>0</v>
      </c>
      <c r="J80" s="47">
        <f t="shared" si="11"/>
      </c>
      <c r="K80" s="46">
        <f t="shared" si="7"/>
      </c>
      <c r="L80" s="58" t="e">
        <f t="shared" si="12"/>
        <v>#VALUE!</v>
      </c>
    </row>
    <row r="81" spans="1:12" s="3" customFormat="1" ht="15" hidden="1">
      <c r="A81" s="56" t="s">
        <v>83</v>
      </c>
      <c r="B81" s="105"/>
      <c r="C81" s="66"/>
      <c r="D81" s="46" t="e">
        <f t="shared" si="10"/>
        <v>#DIV/0!</v>
      </c>
      <c r="E81" s="46"/>
      <c r="F81" s="50">
        <f t="shared" si="9"/>
        <v>0</v>
      </c>
      <c r="G81" s="187"/>
      <c r="H81" s="113"/>
      <c r="I81" s="50">
        <f t="shared" si="8"/>
        <v>0</v>
      </c>
      <c r="J81" s="47">
        <f t="shared" si="11"/>
      </c>
      <c r="K81" s="46">
        <f t="shared" si="7"/>
      </c>
      <c r="L81" s="58" t="e">
        <f t="shared" si="12"/>
        <v>#VALUE!</v>
      </c>
    </row>
    <row r="82" spans="1:12" s="3" customFormat="1" ht="15" hidden="1">
      <c r="A82" s="56" t="s">
        <v>46</v>
      </c>
      <c r="B82" s="105"/>
      <c r="C82" s="66"/>
      <c r="D82" s="46" t="e">
        <f t="shared" si="10"/>
        <v>#DIV/0!</v>
      </c>
      <c r="E82" s="46"/>
      <c r="F82" s="50">
        <f t="shared" si="9"/>
        <v>0</v>
      </c>
      <c r="G82" s="187"/>
      <c r="H82" s="113"/>
      <c r="I82" s="50">
        <f t="shared" si="8"/>
        <v>0</v>
      </c>
      <c r="J82" s="47">
        <f t="shared" si="11"/>
      </c>
      <c r="K82" s="46">
        <f t="shared" si="7"/>
      </c>
      <c r="L82" s="58" t="e">
        <f t="shared" si="12"/>
        <v>#VALUE!</v>
      </c>
    </row>
    <row r="83" spans="1:12" s="3" customFormat="1" ht="15" hidden="1">
      <c r="A83" s="56" t="s">
        <v>47</v>
      </c>
      <c r="B83" s="105"/>
      <c r="C83" s="66"/>
      <c r="D83" s="46" t="e">
        <f t="shared" si="10"/>
        <v>#DIV/0!</v>
      </c>
      <c r="E83" s="46"/>
      <c r="F83" s="50">
        <f t="shared" si="9"/>
        <v>0</v>
      </c>
      <c r="G83" s="187"/>
      <c r="H83" s="113"/>
      <c r="I83" s="50">
        <f t="shared" si="8"/>
        <v>0</v>
      </c>
      <c r="J83" s="47">
        <f t="shared" si="11"/>
      </c>
      <c r="K83" s="46">
        <f t="shared" si="7"/>
      </c>
      <c r="L83" s="58" t="e">
        <f t="shared" si="12"/>
        <v>#VALUE!</v>
      </c>
    </row>
    <row r="84" spans="1:12" s="3" customFormat="1" ht="15" hidden="1">
      <c r="A84" s="56" t="s">
        <v>84</v>
      </c>
      <c r="B84" s="105"/>
      <c r="C84" s="66"/>
      <c r="D84" s="46" t="e">
        <f t="shared" si="10"/>
        <v>#DIV/0!</v>
      </c>
      <c r="E84" s="46"/>
      <c r="F84" s="50">
        <f t="shared" si="9"/>
        <v>0</v>
      </c>
      <c r="G84" s="187"/>
      <c r="H84" s="113"/>
      <c r="I84" s="50">
        <f t="shared" si="8"/>
        <v>0</v>
      </c>
      <c r="J84" s="47">
        <f t="shared" si="11"/>
      </c>
      <c r="K84" s="46">
        <f t="shared" si="7"/>
      </c>
      <c r="L84" s="58" t="e">
        <f t="shared" si="12"/>
        <v>#VALUE!</v>
      </c>
    </row>
    <row r="85" spans="1:12" s="3" customFormat="1" ht="15" hidden="1">
      <c r="A85" s="56" t="s">
        <v>85</v>
      </c>
      <c r="B85" s="105"/>
      <c r="C85" s="66"/>
      <c r="D85" s="46" t="e">
        <f t="shared" si="10"/>
        <v>#DIV/0!</v>
      </c>
      <c r="E85" s="46"/>
      <c r="F85" s="50">
        <f t="shared" si="9"/>
        <v>0</v>
      </c>
      <c r="G85" s="187"/>
      <c r="H85" s="113"/>
      <c r="I85" s="50">
        <f t="shared" si="8"/>
        <v>0</v>
      </c>
      <c r="J85" s="47">
        <f t="shared" si="11"/>
      </c>
      <c r="K85" s="46">
        <f t="shared" si="7"/>
      </c>
      <c r="L85" s="58" t="e">
        <f t="shared" si="12"/>
        <v>#VALUE!</v>
      </c>
    </row>
    <row r="86" spans="1:12" s="3" customFormat="1" ht="15" hidden="1">
      <c r="A86" s="56" t="s">
        <v>48</v>
      </c>
      <c r="B86" s="105"/>
      <c r="C86" s="66"/>
      <c r="D86" s="46" t="e">
        <f t="shared" si="10"/>
        <v>#DIV/0!</v>
      </c>
      <c r="E86" s="46"/>
      <c r="F86" s="50">
        <f t="shared" si="9"/>
        <v>0</v>
      </c>
      <c r="G86" s="187"/>
      <c r="H86" s="113"/>
      <c r="I86" s="50">
        <f t="shared" si="8"/>
        <v>0</v>
      </c>
      <c r="J86" s="47">
        <f t="shared" si="11"/>
      </c>
      <c r="K86" s="46">
        <f t="shared" si="7"/>
      </c>
      <c r="L86" s="58" t="e">
        <f t="shared" si="12"/>
        <v>#VALUE!</v>
      </c>
    </row>
    <row r="87" spans="1:12" s="3" customFormat="1" ht="15" hidden="1">
      <c r="A87" s="56" t="s">
        <v>86</v>
      </c>
      <c r="B87" s="105"/>
      <c r="C87" s="66"/>
      <c r="D87" s="46" t="e">
        <f t="shared" si="10"/>
        <v>#DIV/0!</v>
      </c>
      <c r="E87" s="46"/>
      <c r="F87" s="50">
        <f t="shared" si="9"/>
        <v>0</v>
      </c>
      <c r="G87" s="187"/>
      <c r="H87" s="113"/>
      <c r="I87" s="50">
        <f t="shared" si="8"/>
        <v>0</v>
      </c>
      <c r="J87" s="47">
        <f t="shared" si="11"/>
      </c>
      <c r="K87" s="46">
        <f t="shared" si="7"/>
      </c>
      <c r="L87" s="58" t="e">
        <f t="shared" si="12"/>
        <v>#VALUE!</v>
      </c>
    </row>
    <row r="88" spans="1:12" s="3" customFormat="1" ht="15" hidden="1">
      <c r="A88" s="56" t="s">
        <v>49</v>
      </c>
      <c r="B88" s="105"/>
      <c r="C88" s="66"/>
      <c r="D88" s="46" t="e">
        <f t="shared" si="10"/>
        <v>#DIV/0!</v>
      </c>
      <c r="E88" s="46"/>
      <c r="F88" s="50">
        <f t="shared" si="9"/>
        <v>0</v>
      </c>
      <c r="G88" s="187"/>
      <c r="H88" s="113"/>
      <c r="I88" s="50">
        <f t="shared" si="8"/>
        <v>0</v>
      </c>
      <c r="J88" s="47">
        <f t="shared" si="11"/>
      </c>
      <c r="K88" s="46">
        <f t="shared" si="7"/>
      </c>
      <c r="L88" s="58" t="e">
        <f t="shared" si="12"/>
        <v>#VALUE!</v>
      </c>
    </row>
    <row r="89" spans="1:12" s="3" customFormat="1" ht="15" hidden="1">
      <c r="A89" s="56" t="s">
        <v>50</v>
      </c>
      <c r="B89" s="105"/>
      <c r="C89" s="66"/>
      <c r="D89" s="46" t="e">
        <f t="shared" si="10"/>
        <v>#DIV/0!</v>
      </c>
      <c r="E89" s="46"/>
      <c r="F89" s="50">
        <f t="shared" si="9"/>
        <v>0</v>
      </c>
      <c r="G89" s="187"/>
      <c r="H89" s="113"/>
      <c r="I89" s="50">
        <f t="shared" si="8"/>
        <v>0</v>
      </c>
      <c r="J89" s="47">
        <f t="shared" si="11"/>
      </c>
      <c r="K89" s="46">
        <f t="shared" si="7"/>
      </c>
      <c r="L89" s="58" t="e">
        <f t="shared" si="12"/>
        <v>#VALUE!</v>
      </c>
    </row>
    <row r="90" spans="1:12" s="3" customFormat="1" ht="15" hidden="1">
      <c r="A90" s="56" t="s">
        <v>51</v>
      </c>
      <c r="B90" s="105"/>
      <c r="C90" s="66"/>
      <c r="D90" s="46" t="e">
        <f t="shared" si="10"/>
        <v>#DIV/0!</v>
      </c>
      <c r="E90" s="46"/>
      <c r="F90" s="50">
        <f t="shared" si="9"/>
        <v>0</v>
      </c>
      <c r="G90" s="187"/>
      <c r="H90" s="113"/>
      <c r="I90" s="50">
        <f t="shared" si="8"/>
        <v>0</v>
      </c>
      <c r="J90" s="47">
        <f t="shared" si="11"/>
      </c>
      <c r="K90" s="46">
        <f t="shared" si="7"/>
      </c>
      <c r="L90" s="58" t="e">
        <f t="shared" si="12"/>
        <v>#VALUE!</v>
      </c>
    </row>
    <row r="91" spans="1:12" s="3" customFormat="1" ht="15" hidden="1">
      <c r="A91" s="197" t="s">
        <v>52</v>
      </c>
      <c r="B91" s="105"/>
      <c r="C91" s="66"/>
      <c r="D91" s="46" t="e">
        <f t="shared" si="10"/>
        <v>#DIV/0!</v>
      </c>
      <c r="E91" s="46"/>
      <c r="F91" s="50">
        <f t="shared" si="9"/>
        <v>0</v>
      </c>
      <c r="G91" s="187"/>
      <c r="H91" s="113"/>
      <c r="I91" s="50">
        <f t="shared" si="8"/>
        <v>0</v>
      </c>
      <c r="J91" s="47">
        <f t="shared" si="11"/>
      </c>
      <c r="K91" s="46">
        <f t="shared" si="7"/>
      </c>
      <c r="L91" s="58" t="e">
        <f t="shared" si="12"/>
        <v>#VALUE!</v>
      </c>
    </row>
    <row r="92" spans="1:12" s="3" customFormat="1" ht="15" hidden="1">
      <c r="A92" s="56" t="s">
        <v>98</v>
      </c>
      <c r="B92" s="105"/>
      <c r="C92" s="66"/>
      <c r="D92" s="46" t="e">
        <f t="shared" si="10"/>
        <v>#DIV/0!</v>
      </c>
      <c r="E92" s="46"/>
      <c r="F92" s="50">
        <f t="shared" si="9"/>
        <v>0</v>
      </c>
      <c r="G92" s="187"/>
      <c r="H92" s="113"/>
      <c r="I92" s="50">
        <f t="shared" si="8"/>
        <v>0</v>
      </c>
      <c r="J92" s="47">
        <f t="shared" si="11"/>
      </c>
      <c r="K92" s="46">
        <f t="shared" si="7"/>
      </c>
      <c r="L92" s="58" t="e">
        <f t="shared" si="12"/>
        <v>#VALUE!</v>
      </c>
    </row>
    <row r="93" spans="1:12" s="3" customFormat="1" ht="15" hidden="1">
      <c r="A93" s="56" t="s">
        <v>87</v>
      </c>
      <c r="B93" s="105"/>
      <c r="C93" s="66"/>
      <c r="D93" s="46" t="e">
        <f t="shared" si="10"/>
        <v>#DIV/0!</v>
      </c>
      <c r="E93" s="46"/>
      <c r="F93" s="50">
        <f t="shared" si="9"/>
        <v>0</v>
      </c>
      <c r="G93" s="187"/>
      <c r="H93" s="113"/>
      <c r="I93" s="50">
        <f t="shared" si="8"/>
        <v>0</v>
      </c>
      <c r="J93" s="47">
        <f t="shared" si="11"/>
      </c>
      <c r="K93" s="46">
        <f t="shared" si="7"/>
      </c>
      <c r="L93" s="58" t="e">
        <f t="shared" si="12"/>
        <v>#VALUE!</v>
      </c>
    </row>
    <row r="94" spans="1:12" s="19" customFormat="1" ht="15.75">
      <c r="A94" s="53" t="s">
        <v>53</v>
      </c>
      <c r="B94" s="93">
        <v>21.627</v>
      </c>
      <c r="C94" s="45">
        <f>SUM(C95:C104)-C100</f>
        <v>19.638</v>
      </c>
      <c r="D94" s="42">
        <f t="shared" si="10"/>
        <v>90.80316271327509</v>
      </c>
      <c r="E94" s="42">
        <v>18.293</v>
      </c>
      <c r="F94" s="44">
        <f t="shared" si="9"/>
        <v>1.3450000000000024</v>
      </c>
      <c r="G94" s="45">
        <f>SUM(G95:G104)-G100</f>
        <v>52.8</v>
      </c>
      <c r="H94" s="112">
        <v>54.975</v>
      </c>
      <c r="I94" s="44">
        <f t="shared" si="8"/>
        <v>-2.1750000000000043</v>
      </c>
      <c r="J94" s="45">
        <f t="shared" si="11"/>
        <v>26.88664833486098</v>
      </c>
      <c r="K94" s="52">
        <f t="shared" si="7"/>
        <v>30.052479090362432</v>
      </c>
      <c r="L94" s="54">
        <f t="shared" si="12"/>
        <v>-3.165830755501453</v>
      </c>
    </row>
    <row r="95" spans="1:12" s="3" customFormat="1" ht="15" hidden="1">
      <c r="A95" s="56" t="s">
        <v>88</v>
      </c>
      <c r="B95" s="105"/>
      <c r="C95" s="66"/>
      <c r="D95" s="46" t="e">
        <f t="shared" si="10"/>
        <v>#DIV/0!</v>
      </c>
      <c r="E95" s="46"/>
      <c r="F95" s="50">
        <f t="shared" si="9"/>
        <v>0</v>
      </c>
      <c r="G95" s="187"/>
      <c r="H95" s="113"/>
      <c r="I95" s="50">
        <f t="shared" si="8"/>
        <v>0</v>
      </c>
      <c r="J95" s="47">
        <f t="shared" si="11"/>
      </c>
      <c r="K95" s="46">
        <f t="shared" si="7"/>
      </c>
      <c r="L95" s="58" t="e">
        <f t="shared" si="12"/>
        <v>#VALUE!</v>
      </c>
    </row>
    <row r="96" spans="1:12" s="3" customFormat="1" ht="15">
      <c r="A96" s="56" t="s">
        <v>54</v>
      </c>
      <c r="B96" s="105">
        <v>21.237</v>
      </c>
      <c r="C96" s="66">
        <v>19.248</v>
      </c>
      <c r="D96" s="46">
        <f t="shared" si="10"/>
        <v>90.63427037717193</v>
      </c>
      <c r="E96" s="46">
        <v>17.773</v>
      </c>
      <c r="F96" s="50">
        <f t="shared" si="9"/>
        <v>1.4750000000000014</v>
      </c>
      <c r="G96" s="187">
        <v>52.3</v>
      </c>
      <c r="H96" s="113">
        <v>53.575</v>
      </c>
      <c r="I96" s="50">
        <f t="shared" si="8"/>
        <v>-1.2750000000000057</v>
      </c>
      <c r="J96" s="47">
        <f t="shared" si="11"/>
        <v>27.171654197838734</v>
      </c>
      <c r="K96" s="46">
        <f t="shared" si="7"/>
        <v>30.14403871040342</v>
      </c>
      <c r="L96" s="58">
        <f t="shared" si="12"/>
        <v>-2.9723845125646875</v>
      </c>
    </row>
    <row r="97" spans="1:12" s="3" customFormat="1" ht="15" hidden="1">
      <c r="A97" s="56" t="s">
        <v>55</v>
      </c>
      <c r="B97" s="105"/>
      <c r="C97" s="66"/>
      <c r="D97" s="46" t="e">
        <f t="shared" si="10"/>
        <v>#DIV/0!</v>
      </c>
      <c r="E97" s="46"/>
      <c r="F97" s="50">
        <f t="shared" si="9"/>
        <v>0</v>
      </c>
      <c r="G97" s="187"/>
      <c r="H97" s="113"/>
      <c r="I97" s="50">
        <f t="shared" si="8"/>
        <v>0</v>
      </c>
      <c r="J97" s="30">
        <f t="shared" si="11"/>
      </c>
      <c r="K97" s="46">
        <f t="shared" si="7"/>
      </c>
      <c r="L97" s="58" t="e">
        <f t="shared" si="12"/>
        <v>#VALUE!</v>
      </c>
    </row>
    <row r="98" spans="1:12" s="3" customFormat="1" ht="15" hidden="1">
      <c r="A98" s="56" t="s">
        <v>56</v>
      </c>
      <c r="B98" s="105"/>
      <c r="C98" s="66"/>
      <c r="D98" s="46" t="e">
        <f t="shared" si="10"/>
        <v>#DIV/0!</v>
      </c>
      <c r="E98" s="46"/>
      <c r="F98" s="50">
        <f t="shared" si="9"/>
        <v>0</v>
      </c>
      <c r="G98" s="49"/>
      <c r="H98" s="113"/>
      <c r="I98" s="50">
        <f t="shared" si="8"/>
        <v>0</v>
      </c>
      <c r="J98" s="30">
        <f t="shared" si="11"/>
      </c>
      <c r="K98" s="46">
        <f t="shared" si="7"/>
      </c>
      <c r="L98" s="58" t="e">
        <f t="shared" si="12"/>
        <v>#VALUE!</v>
      </c>
    </row>
    <row r="99" spans="1:12" s="3" customFormat="1" ht="15" hidden="1">
      <c r="A99" s="56" t="s">
        <v>57</v>
      </c>
      <c r="B99" s="105"/>
      <c r="C99" s="66"/>
      <c r="D99" s="46" t="e">
        <f t="shared" si="10"/>
        <v>#DIV/0!</v>
      </c>
      <c r="E99" s="46"/>
      <c r="F99" s="50">
        <f t="shared" si="9"/>
        <v>0</v>
      </c>
      <c r="G99" s="49"/>
      <c r="H99" s="113"/>
      <c r="I99" s="50">
        <f t="shared" si="8"/>
        <v>0</v>
      </c>
      <c r="J99" s="30">
        <f t="shared" si="11"/>
      </c>
      <c r="K99" s="46">
        <f t="shared" si="7"/>
      </c>
      <c r="L99" s="58" t="e">
        <f t="shared" si="12"/>
        <v>#VALUE!</v>
      </c>
    </row>
    <row r="100" spans="1:12" s="3" customFormat="1" ht="15" hidden="1">
      <c r="A100" s="56" t="s">
        <v>89</v>
      </c>
      <c r="B100" s="105"/>
      <c r="C100" s="66"/>
      <c r="D100" s="46" t="e">
        <f t="shared" si="10"/>
        <v>#DIV/0!</v>
      </c>
      <c r="E100" s="46"/>
      <c r="F100" s="50">
        <f t="shared" si="9"/>
        <v>0</v>
      </c>
      <c r="G100" s="49"/>
      <c r="H100" s="113"/>
      <c r="I100" s="50">
        <f t="shared" si="8"/>
        <v>0</v>
      </c>
      <c r="J100" s="30">
        <f t="shared" si="11"/>
      </c>
      <c r="K100" s="46">
        <f t="shared" si="7"/>
      </c>
      <c r="L100" s="58" t="e">
        <f t="shared" si="12"/>
        <v>#VALUE!</v>
      </c>
    </row>
    <row r="101" spans="1:12" s="3" customFormat="1" ht="15" hidden="1">
      <c r="A101" s="56" t="s">
        <v>58</v>
      </c>
      <c r="B101" s="105"/>
      <c r="C101" s="66"/>
      <c r="D101" s="46" t="e">
        <f t="shared" si="10"/>
        <v>#DIV/0!</v>
      </c>
      <c r="E101" s="46"/>
      <c r="F101" s="50">
        <f t="shared" si="9"/>
        <v>0</v>
      </c>
      <c r="G101" s="49"/>
      <c r="H101" s="113"/>
      <c r="I101" s="50">
        <f t="shared" si="8"/>
        <v>0</v>
      </c>
      <c r="J101" s="30">
        <f t="shared" si="11"/>
      </c>
      <c r="K101" s="46">
        <f t="shared" si="7"/>
      </c>
      <c r="L101" s="58" t="e">
        <f t="shared" si="12"/>
        <v>#VALUE!</v>
      </c>
    </row>
    <row r="102" spans="1:12" s="3" customFormat="1" ht="15" hidden="1">
      <c r="A102" s="56" t="s">
        <v>59</v>
      </c>
      <c r="B102" s="193"/>
      <c r="C102" s="33"/>
      <c r="D102" s="46" t="e">
        <f t="shared" si="10"/>
        <v>#DIV/0!</v>
      </c>
      <c r="E102" s="46"/>
      <c r="F102" s="50">
        <f t="shared" si="9"/>
        <v>0</v>
      </c>
      <c r="G102" s="49"/>
      <c r="H102" s="113"/>
      <c r="I102" s="50">
        <f t="shared" si="8"/>
        <v>0</v>
      </c>
      <c r="J102" s="30">
        <f t="shared" si="11"/>
      </c>
      <c r="K102" s="46">
        <f t="shared" si="7"/>
      </c>
      <c r="L102" s="58" t="e">
        <f t="shared" si="12"/>
        <v>#VALUE!</v>
      </c>
    </row>
    <row r="103" spans="1:12" s="3" customFormat="1" ht="15">
      <c r="A103" s="198" t="s">
        <v>90</v>
      </c>
      <c r="B103" s="194">
        <v>0.39</v>
      </c>
      <c r="C103" s="74">
        <v>0.39</v>
      </c>
      <c r="D103" s="63">
        <f t="shared" si="10"/>
        <v>100</v>
      </c>
      <c r="E103" s="63">
        <v>0.52</v>
      </c>
      <c r="F103" s="73">
        <f t="shared" si="9"/>
        <v>-0.13</v>
      </c>
      <c r="G103" s="240">
        <v>0.5</v>
      </c>
      <c r="H103" s="169">
        <v>1.4</v>
      </c>
      <c r="I103" s="73">
        <f t="shared" si="8"/>
        <v>-0.8999999999999999</v>
      </c>
      <c r="J103" s="125">
        <f t="shared" si="11"/>
        <v>12.82051282051282</v>
      </c>
      <c r="K103" s="63">
        <f t="shared" si="7"/>
        <v>26.92307692307692</v>
      </c>
      <c r="L103" s="62">
        <f t="shared" si="12"/>
        <v>-14.1025641025641</v>
      </c>
    </row>
    <row r="104" spans="1:12" s="3" customFormat="1" ht="15" hidden="1">
      <c r="A104" s="150" t="s">
        <v>91</v>
      </c>
      <c r="B104" s="165"/>
      <c r="C104" s="130"/>
      <c r="D104" s="131" t="e">
        <f t="shared" si="10"/>
        <v>#DIV/0!</v>
      </c>
      <c r="E104" s="131"/>
      <c r="F104" s="166">
        <f t="shared" si="9"/>
        <v>0</v>
      </c>
      <c r="G104" s="167"/>
      <c r="H104" s="143"/>
      <c r="I104" s="166">
        <f t="shared" si="8"/>
        <v>0</v>
      </c>
      <c r="J104" s="145">
        <f t="shared" si="11"/>
      </c>
      <c r="K104" s="154" t="e">
        <f>H104/E104*10</f>
        <v>#DIV/0!</v>
      </c>
      <c r="L104" s="144" t="e">
        <f t="shared" si="12"/>
        <v>#VALUE!</v>
      </c>
    </row>
    <row r="105" spans="1:7" s="6" customFormat="1" ht="15">
      <c r="A105" s="5"/>
      <c r="B105" s="5"/>
      <c r="G105" s="3"/>
    </row>
    <row r="106" spans="1:7" s="6" customFormat="1" ht="15">
      <c r="A106" s="5"/>
      <c r="B106" s="5"/>
      <c r="G106" s="3"/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9" s="6" customFormat="1" ht="15">
      <c r="A110" s="5"/>
      <c r="B110" s="5"/>
      <c r="G110" s="3"/>
      <c r="I110" s="6" t="s">
        <v>107</v>
      </c>
    </row>
    <row r="111" spans="1:7" s="6" customFormat="1" ht="15">
      <c r="A111" s="5"/>
      <c r="B111" s="5"/>
      <c r="G111" s="3"/>
    </row>
    <row r="112" spans="1:7" s="6" customFormat="1" ht="15">
      <c r="A112" s="5"/>
      <c r="B112" s="5"/>
      <c r="G112" s="3"/>
    </row>
    <row r="113" spans="1:7" s="6" customFormat="1" ht="15">
      <c r="A113" s="5"/>
      <c r="B113" s="5"/>
      <c r="G113" s="3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7" s="8" customFormat="1" ht="15">
      <c r="A142" s="5"/>
      <c r="B142" s="5"/>
      <c r="G142" s="9"/>
    </row>
    <row r="143" spans="1:2" s="9" customFormat="1" ht="15">
      <c r="A143" s="7"/>
      <c r="B143" s="7"/>
    </row>
    <row r="144" spans="1:2" s="9" customFormat="1" ht="15">
      <c r="A144" s="7"/>
      <c r="B144" s="7"/>
    </row>
    <row r="145" spans="1:2" s="9" customFormat="1" ht="15">
      <c r="A145" s="7"/>
      <c r="B145" s="7"/>
    </row>
    <row r="146" spans="1:2" s="9" customFormat="1" ht="15">
      <c r="A146" s="7"/>
      <c r="B146" s="7"/>
    </row>
    <row r="147" spans="1:4" s="9" customFormat="1" ht="15">
      <c r="A147" s="7"/>
      <c r="B147" s="334"/>
      <c r="C147" s="334"/>
      <c r="D147" s="334"/>
    </row>
    <row r="148" spans="1:2" s="9" customFormat="1" ht="15.75">
      <c r="A148" s="23"/>
      <c r="B148" s="7"/>
    </row>
    <row r="149" spans="1:4" s="9" customFormat="1" ht="15">
      <c r="A149" s="7"/>
      <c r="B149" s="334"/>
      <c r="C149" s="334"/>
      <c r="D149" s="334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0.75" customHeight="1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pans="1:2" s="11" customFormat="1" ht="15">
      <c r="A261" s="24"/>
      <c r="B261" s="24"/>
    </row>
    <row r="262" spans="1:2" s="11" customFormat="1" ht="15">
      <c r="A262" s="24"/>
      <c r="B262" s="24"/>
    </row>
    <row r="263" spans="1:2" s="11" customFormat="1" ht="15">
      <c r="A263" s="24"/>
      <c r="B263" s="24"/>
    </row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</sheetData>
  <sheetProtection/>
  <mergeCells count="7">
    <mergeCell ref="J7:L7"/>
    <mergeCell ref="B147:D147"/>
    <mergeCell ref="B149:D149"/>
    <mergeCell ref="A7:A8"/>
    <mergeCell ref="B7:B8"/>
    <mergeCell ref="C7:F7"/>
    <mergeCell ref="G7:I7"/>
  </mergeCells>
  <printOptions/>
  <pageMargins left="0.61" right="0.19" top="0.6" bottom="1" header="0.25" footer="0.5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3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:L16384"/>
    </sheetView>
  </sheetViews>
  <sheetFormatPr defaultColWidth="9.00390625" defaultRowHeight="12.75"/>
  <cols>
    <col min="1" max="1" width="37.625" style="10" customWidth="1"/>
    <col min="2" max="2" width="15.375" style="10" customWidth="1"/>
    <col min="3" max="3" width="10.125" style="10" customWidth="1"/>
    <col min="4" max="4" width="9.875" style="10" customWidth="1"/>
    <col min="5" max="5" width="10.125" style="10" customWidth="1"/>
    <col min="6" max="6" width="10.875" style="10" customWidth="1"/>
    <col min="7" max="16384" width="9.125" style="10" customWidth="1"/>
  </cols>
  <sheetData>
    <row r="1" spans="1:6" ht="16.5">
      <c r="A1" s="12" t="s">
        <v>150</v>
      </c>
      <c r="B1" s="4"/>
      <c r="C1" s="13"/>
      <c r="D1" s="13"/>
      <c r="E1" s="13"/>
      <c r="F1" s="13"/>
    </row>
    <row r="2" spans="1:6" ht="15" customHeight="1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</row>
    <row r="3" spans="1:6" s="11" customFormat="1" ht="26.25" customHeight="1">
      <c r="A3" s="335" t="s">
        <v>1</v>
      </c>
      <c r="B3" s="335" t="s">
        <v>171</v>
      </c>
      <c r="C3" s="335" t="s">
        <v>151</v>
      </c>
      <c r="D3" s="335"/>
      <c r="E3" s="337"/>
      <c r="F3" s="337"/>
    </row>
    <row r="4" spans="1:6" s="11" customFormat="1" ht="57" customHeight="1">
      <c r="A4" s="336"/>
      <c r="B4" s="335"/>
      <c r="C4" s="2" t="s">
        <v>104</v>
      </c>
      <c r="D4" s="2" t="s">
        <v>92</v>
      </c>
      <c r="E4" s="2" t="s">
        <v>103</v>
      </c>
      <c r="F4" s="2" t="s">
        <v>105</v>
      </c>
    </row>
    <row r="5" spans="1:6" s="18" customFormat="1" ht="15.75">
      <c r="A5" s="195" t="s">
        <v>2</v>
      </c>
      <c r="B5" s="104">
        <v>48.164</v>
      </c>
      <c r="C5" s="28">
        <f>C6+C24+C35+C42+C50+C66+C73+C90+C101</f>
        <v>45.228</v>
      </c>
      <c r="D5" s="69">
        <f>C5/B5*100</f>
        <v>93.90416078398805</v>
      </c>
      <c r="E5" s="38">
        <v>46.122</v>
      </c>
      <c r="F5" s="40">
        <f>C5-E5</f>
        <v>-0.8939999999999984</v>
      </c>
    </row>
    <row r="6" spans="1:6" s="19" customFormat="1" ht="15.75">
      <c r="A6" s="196" t="s">
        <v>3</v>
      </c>
      <c r="B6" s="93">
        <v>17.242</v>
      </c>
      <c r="C6" s="29">
        <f>SUM(C7:C23)</f>
        <v>16.43</v>
      </c>
      <c r="D6" s="52">
        <f aca="true" t="shared" si="0" ref="D6:D69">C6/B6*100</f>
        <v>95.29056953949657</v>
      </c>
      <c r="E6" s="42">
        <v>17.093</v>
      </c>
      <c r="F6" s="44">
        <f>C6-E6</f>
        <v>-0.6630000000000003</v>
      </c>
    </row>
    <row r="7" spans="1:6" s="3" customFormat="1" ht="15" hidden="1">
      <c r="A7" s="197" t="s">
        <v>4</v>
      </c>
      <c r="B7" s="105"/>
      <c r="C7" s="30"/>
      <c r="D7" s="57" t="e">
        <f t="shared" si="0"/>
        <v>#DIV/0!</v>
      </c>
      <c r="E7" s="46"/>
      <c r="F7" s="50">
        <f aca="true" t="shared" si="1" ref="F7:F68">C7-E7</f>
        <v>0</v>
      </c>
    </row>
    <row r="8" spans="1:6" s="3" customFormat="1" ht="15">
      <c r="A8" s="197" t="s">
        <v>5</v>
      </c>
      <c r="B8" s="105">
        <v>1.76</v>
      </c>
      <c r="C8" s="30">
        <v>1.76</v>
      </c>
      <c r="D8" s="57">
        <f t="shared" si="0"/>
        <v>100</v>
      </c>
      <c r="E8" s="46">
        <v>2.2</v>
      </c>
      <c r="F8" s="50">
        <f t="shared" si="1"/>
        <v>-0.44000000000000017</v>
      </c>
    </row>
    <row r="9" spans="1:6" s="3" customFormat="1" ht="15" hidden="1">
      <c r="A9" s="197" t="s">
        <v>6</v>
      </c>
      <c r="B9" s="105"/>
      <c r="C9" s="30"/>
      <c r="D9" s="57" t="e">
        <f t="shared" si="0"/>
        <v>#DIV/0!</v>
      </c>
      <c r="E9" s="46"/>
      <c r="F9" s="50">
        <f t="shared" si="1"/>
        <v>0</v>
      </c>
    </row>
    <row r="10" spans="1:6" s="3" customFormat="1" ht="15" hidden="1">
      <c r="A10" s="197" t="s">
        <v>7</v>
      </c>
      <c r="B10" s="105"/>
      <c r="C10" s="30"/>
      <c r="D10" s="57" t="e">
        <f t="shared" si="0"/>
        <v>#DIV/0!</v>
      </c>
      <c r="E10" s="46"/>
      <c r="F10" s="50">
        <f t="shared" si="1"/>
        <v>0</v>
      </c>
    </row>
    <row r="11" spans="1:6" s="3" customFormat="1" ht="15">
      <c r="A11" s="197" t="s">
        <v>8</v>
      </c>
      <c r="B11" s="105">
        <v>0.1</v>
      </c>
      <c r="C11" s="30">
        <v>0.1</v>
      </c>
      <c r="D11" s="57">
        <f t="shared" si="0"/>
        <v>100</v>
      </c>
      <c r="E11" s="46">
        <v>0.283</v>
      </c>
      <c r="F11" s="50">
        <f t="shared" si="1"/>
        <v>-0.18299999999999997</v>
      </c>
    </row>
    <row r="12" spans="1:6" s="3" customFormat="1" ht="15" hidden="1">
      <c r="A12" s="197" t="s">
        <v>9</v>
      </c>
      <c r="B12" s="105"/>
      <c r="C12" s="30"/>
      <c r="D12" s="57" t="e">
        <f t="shared" si="0"/>
        <v>#DIV/0!</v>
      </c>
      <c r="E12" s="46"/>
      <c r="F12" s="50">
        <f t="shared" si="1"/>
        <v>0</v>
      </c>
    </row>
    <row r="13" spans="1:6" s="3" customFormat="1" ht="15">
      <c r="A13" s="197" t="s">
        <v>10</v>
      </c>
      <c r="B13" s="105">
        <v>0.074</v>
      </c>
      <c r="C13" s="30">
        <v>0.074</v>
      </c>
      <c r="D13" s="57">
        <f t="shared" si="0"/>
        <v>100</v>
      </c>
      <c r="E13" s="46">
        <v>0.25</v>
      </c>
      <c r="F13" s="50">
        <f t="shared" si="1"/>
        <v>-0.176</v>
      </c>
    </row>
    <row r="14" spans="1:6" s="3" customFormat="1" ht="15" hidden="1">
      <c r="A14" s="197" t="s">
        <v>11</v>
      </c>
      <c r="B14" s="105"/>
      <c r="C14" s="30"/>
      <c r="D14" s="57" t="e">
        <f t="shared" si="0"/>
        <v>#DIV/0!</v>
      </c>
      <c r="E14" s="46"/>
      <c r="F14" s="50">
        <f t="shared" si="1"/>
        <v>0</v>
      </c>
    </row>
    <row r="15" spans="1:6" s="3" customFormat="1" ht="15" hidden="1">
      <c r="A15" s="197" t="s">
        <v>12</v>
      </c>
      <c r="B15" s="105"/>
      <c r="C15" s="30"/>
      <c r="D15" s="57" t="e">
        <f t="shared" si="0"/>
        <v>#DIV/0!</v>
      </c>
      <c r="E15" s="46"/>
      <c r="F15" s="50">
        <f t="shared" si="1"/>
        <v>0</v>
      </c>
    </row>
    <row r="16" spans="1:6" s="3" customFormat="1" ht="15" hidden="1">
      <c r="A16" s="197" t="s">
        <v>93</v>
      </c>
      <c r="B16" s="105">
        <v>0.51</v>
      </c>
      <c r="C16" s="30"/>
      <c r="D16" s="57">
        <f t="shared" si="0"/>
        <v>0</v>
      </c>
      <c r="E16" s="57"/>
      <c r="F16" s="70">
        <f t="shared" si="1"/>
        <v>0</v>
      </c>
    </row>
    <row r="17" spans="1:6" s="3" customFormat="1" ht="15" hidden="1">
      <c r="A17" s="197" t="s">
        <v>13</v>
      </c>
      <c r="B17" s="105">
        <v>999999999</v>
      </c>
      <c r="C17" s="30"/>
      <c r="D17" s="57">
        <f t="shared" si="0"/>
        <v>0</v>
      </c>
      <c r="E17" s="57"/>
      <c r="F17" s="70">
        <f t="shared" si="1"/>
        <v>0</v>
      </c>
    </row>
    <row r="18" spans="1:6" s="3" customFormat="1" ht="15" hidden="1">
      <c r="A18" s="197" t="s">
        <v>14</v>
      </c>
      <c r="B18" s="105"/>
      <c r="C18" s="30"/>
      <c r="D18" s="57" t="e">
        <f t="shared" si="0"/>
        <v>#DIV/0!</v>
      </c>
      <c r="E18" s="57"/>
      <c r="F18" s="70">
        <f t="shared" si="1"/>
        <v>0</v>
      </c>
    </row>
    <row r="19" spans="1:6" s="3" customFormat="1" ht="15">
      <c r="A19" s="197" t="s">
        <v>15</v>
      </c>
      <c r="B19" s="105">
        <v>4.936</v>
      </c>
      <c r="C19" s="30">
        <v>4.936</v>
      </c>
      <c r="D19" s="57">
        <f t="shared" si="0"/>
        <v>100</v>
      </c>
      <c r="E19" s="57">
        <v>4.2</v>
      </c>
      <c r="F19" s="70">
        <f t="shared" si="1"/>
        <v>0.7359999999999998</v>
      </c>
    </row>
    <row r="20" spans="1:6" s="3" customFormat="1" ht="15" hidden="1">
      <c r="A20" s="197" t="s">
        <v>16</v>
      </c>
      <c r="B20" s="105"/>
      <c r="C20" s="30"/>
      <c r="D20" s="57" t="e">
        <f t="shared" si="0"/>
        <v>#DIV/0!</v>
      </c>
      <c r="E20" s="57"/>
      <c r="F20" s="70">
        <f t="shared" si="1"/>
        <v>0</v>
      </c>
    </row>
    <row r="21" spans="1:6" s="3" customFormat="1" ht="15">
      <c r="A21" s="197" t="s">
        <v>17</v>
      </c>
      <c r="B21" s="105">
        <v>6.76</v>
      </c>
      <c r="C21" s="30">
        <v>6.76</v>
      </c>
      <c r="D21" s="57">
        <f t="shared" si="0"/>
        <v>100</v>
      </c>
      <c r="E21" s="57">
        <v>7.4</v>
      </c>
      <c r="F21" s="70">
        <f t="shared" si="1"/>
        <v>-0.6400000000000006</v>
      </c>
    </row>
    <row r="22" spans="1:6" s="3" customFormat="1" ht="15" hidden="1">
      <c r="A22" s="197" t="s">
        <v>18</v>
      </c>
      <c r="B22" s="105"/>
      <c r="C22" s="30"/>
      <c r="D22" s="57" t="e">
        <f t="shared" si="0"/>
        <v>#DIV/0!</v>
      </c>
      <c r="E22" s="57"/>
      <c r="F22" s="70">
        <f t="shared" si="1"/>
        <v>0</v>
      </c>
    </row>
    <row r="23" spans="1:6" s="3" customFormat="1" ht="15">
      <c r="A23" s="197" t="s">
        <v>19</v>
      </c>
      <c r="B23" s="105">
        <v>2.89</v>
      </c>
      <c r="C23" s="30">
        <v>2.8</v>
      </c>
      <c r="D23" s="57">
        <f t="shared" si="0"/>
        <v>96.88581314878891</v>
      </c>
      <c r="E23" s="57">
        <v>2.76</v>
      </c>
      <c r="F23" s="70">
        <f t="shared" si="1"/>
        <v>0.040000000000000036</v>
      </c>
    </row>
    <row r="24" spans="1:6" s="19" customFormat="1" ht="15.75">
      <c r="A24" s="196" t="s">
        <v>20</v>
      </c>
      <c r="B24" s="93">
        <v>7.19</v>
      </c>
      <c r="C24" s="29">
        <f>SUM(C25:C34)-C28</f>
        <v>6.76</v>
      </c>
      <c r="D24" s="42">
        <f t="shared" si="0"/>
        <v>94.01947148817801</v>
      </c>
      <c r="E24" s="42">
        <v>6.800000000000001</v>
      </c>
      <c r="F24" s="44">
        <f t="shared" si="1"/>
        <v>-0.040000000000000924</v>
      </c>
    </row>
    <row r="25" spans="1:6" s="3" customFormat="1" ht="15" hidden="1">
      <c r="A25" s="197" t="s">
        <v>61</v>
      </c>
      <c r="B25" s="105"/>
      <c r="C25" s="30"/>
      <c r="D25" s="57" t="e">
        <f t="shared" si="0"/>
        <v>#DIV/0!</v>
      </c>
      <c r="E25" s="57"/>
      <c r="F25" s="70">
        <f t="shared" si="1"/>
        <v>0</v>
      </c>
    </row>
    <row r="26" spans="1:6" s="3" customFormat="1" ht="15" hidden="1">
      <c r="A26" s="197" t="s">
        <v>21</v>
      </c>
      <c r="B26" s="105"/>
      <c r="C26" s="30"/>
      <c r="D26" s="57" t="e">
        <f t="shared" si="0"/>
        <v>#DIV/0!</v>
      </c>
      <c r="E26" s="57"/>
      <c r="F26" s="70">
        <f t="shared" si="1"/>
        <v>0</v>
      </c>
    </row>
    <row r="27" spans="1:6" s="3" customFormat="1" ht="15" hidden="1">
      <c r="A27" s="197" t="s">
        <v>22</v>
      </c>
      <c r="B27" s="105"/>
      <c r="C27" s="30"/>
      <c r="D27" s="57" t="e">
        <f t="shared" si="0"/>
        <v>#DIV/0!</v>
      </c>
      <c r="E27" s="57"/>
      <c r="F27" s="70">
        <f t="shared" si="1"/>
        <v>0</v>
      </c>
    </row>
    <row r="28" spans="1:6" s="3" customFormat="1" ht="15" hidden="1">
      <c r="A28" s="197" t="s">
        <v>62</v>
      </c>
      <c r="B28" s="105"/>
      <c r="C28" s="30"/>
      <c r="D28" s="57" t="e">
        <f t="shared" si="0"/>
        <v>#DIV/0!</v>
      </c>
      <c r="E28" s="57"/>
      <c r="F28" s="70">
        <f t="shared" si="1"/>
        <v>0</v>
      </c>
    </row>
    <row r="29" spans="1:6" s="3" customFormat="1" ht="15">
      <c r="A29" s="197" t="s">
        <v>23</v>
      </c>
      <c r="B29" s="105">
        <v>5.763</v>
      </c>
      <c r="C29" s="30">
        <v>5.35</v>
      </c>
      <c r="D29" s="57">
        <f t="shared" si="0"/>
        <v>92.83359361443692</v>
      </c>
      <c r="E29" s="57">
        <v>5.4</v>
      </c>
      <c r="F29" s="70">
        <f t="shared" si="1"/>
        <v>-0.05000000000000071</v>
      </c>
    </row>
    <row r="30" spans="1:6" s="3" customFormat="1" ht="15" hidden="1">
      <c r="A30" s="197" t="s">
        <v>24</v>
      </c>
      <c r="B30" s="105"/>
      <c r="C30" s="30"/>
      <c r="D30" s="57" t="e">
        <f t="shared" si="0"/>
        <v>#DIV/0!</v>
      </c>
      <c r="E30" s="57"/>
      <c r="F30" s="70">
        <f t="shared" si="1"/>
        <v>0</v>
      </c>
    </row>
    <row r="31" spans="1:6" s="3" customFormat="1" ht="15" hidden="1">
      <c r="A31" s="197" t="s">
        <v>25</v>
      </c>
      <c r="B31" s="105"/>
      <c r="C31" s="30"/>
      <c r="D31" s="57" t="e">
        <f t="shared" si="0"/>
        <v>#DIV/0!</v>
      </c>
      <c r="E31" s="57"/>
      <c r="F31" s="70">
        <f t="shared" si="1"/>
        <v>0</v>
      </c>
    </row>
    <row r="32" spans="1:6" s="3" customFormat="1" ht="15" hidden="1">
      <c r="A32" s="197" t="s">
        <v>26</v>
      </c>
      <c r="B32" s="105"/>
      <c r="C32" s="30"/>
      <c r="D32" s="57" t="e">
        <f t="shared" si="0"/>
        <v>#DIV/0!</v>
      </c>
      <c r="E32" s="57"/>
      <c r="F32" s="70">
        <f t="shared" si="1"/>
        <v>0</v>
      </c>
    </row>
    <row r="33" spans="1:6" s="3" customFormat="1" ht="15">
      <c r="A33" s="197" t="s">
        <v>27</v>
      </c>
      <c r="B33" s="105">
        <v>1.41</v>
      </c>
      <c r="C33" s="30">
        <v>1.41</v>
      </c>
      <c r="D33" s="57">
        <f t="shared" si="0"/>
        <v>100</v>
      </c>
      <c r="E33" s="57">
        <v>1.4</v>
      </c>
      <c r="F33" s="70">
        <f t="shared" si="1"/>
        <v>0.010000000000000009</v>
      </c>
    </row>
    <row r="34" spans="1:6" s="3" customFormat="1" ht="15" hidden="1">
      <c r="A34" s="197" t="s">
        <v>28</v>
      </c>
      <c r="B34" s="105">
        <v>999999999</v>
      </c>
      <c r="C34" s="30"/>
      <c r="D34" s="57">
        <f t="shared" si="0"/>
        <v>0</v>
      </c>
      <c r="E34" s="57"/>
      <c r="F34" s="70">
        <f t="shared" si="1"/>
        <v>0</v>
      </c>
    </row>
    <row r="35" spans="1:6" s="19" customFormat="1" ht="15.75" hidden="1">
      <c r="A35" s="196" t="s">
        <v>94</v>
      </c>
      <c r="B35" s="93"/>
      <c r="C35" s="29">
        <f>SUM(C36:C41)</f>
        <v>0</v>
      </c>
      <c r="D35" s="42" t="e">
        <f t="shared" si="0"/>
        <v>#DIV/0!</v>
      </c>
      <c r="E35" s="42">
        <v>0</v>
      </c>
      <c r="F35" s="44">
        <f t="shared" si="1"/>
        <v>0</v>
      </c>
    </row>
    <row r="36" spans="1:6" s="25" customFormat="1" ht="15" hidden="1">
      <c r="A36" s="197" t="s">
        <v>63</v>
      </c>
      <c r="B36" s="105"/>
      <c r="C36" s="30"/>
      <c r="D36" s="46" t="e">
        <f t="shared" si="0"/>
        <v>#DIV/0!</v>
      </c>
      <c r="E36" s="46"/>
      <c r="F36" s="50">
        <f t="shared" si="1"/>
        <v>0</v>
      </c>
    </row>
    <row r="37" spans="1:6" s="3" customFormat="1" ht="15" hidden="1">
      <c r="A37" s="197" t="s">
        <v>67</v>
      </c>
      <c r="B37" s="105"/>
      <c r="C37" s="30"/>
      <c r="D37" s="46" t="e">
        <f t="shared" si="0"/>
        <v>#DIV/0!</v>
      </c>
      <c r="E37" s="46"/>
      <c r="F37" s="50">
        <f t="shared" si="1"/>
        <v>0</v>
      </c>
    </row>
    <row r="38" spans="1:6" s="3" customFormat="1" ht="15" hidden="1">
      <c r="A38" s="197" t="s">
        <v>30</v>
      </c>
      <c r="B38" s="105"/>
      <c r="C38" s="30"/>
      <c r="D38" s="46" t="e">
        <f t="shared" si="0"/>
        <v>#DIV/0!</v>
      </c>
      <c r="E38" s="46"/>
      <c r="F38" s="50">
        <f t="shared" si="1"/>
        <v>0</v>
      </c>
    </row>
    <row r="39" spans="1:6" s="3" customFormat="1" ht="15" hidden="1">
      <c r="A39" s="197" t="s">
        <v>31</v>
      </c>
      <c r="B39" s="105"/>
      <c r="C39" s="30"/>
      <c r="D39" s="46" t="e">
        <f t="shared" si="0"/>
        <v>#DIV/0!</v>
      </c>
      <c r="E39" s="126"/>
      <c r="F39" s="50">
        <f t="shared" si="1"/>
        <v>0</v>
      </c>
    </row>
    <row r="40" spans="1:6" s="3" customFormat="1" ht="15" hidden="1">
      <c r="A40" s="197" t="s">
        <v>32</v>
      </c>
      <c r="B40" s="105"/>
      <c r="C40" s="30"/>
      <c r="D40" s="46" t="e">
        <f t="shared" si="0"/>
        <v>#DIV/0!</v>
      </c>
      <c r="E40" s="46"/>
      <c r="F40" s="70">
        <f t="shared" si="1"/>
        <v>0</v>
      </c>
    </row>
    <row r="41" spans="1:6" s="3" customFormat="1" ht="15" hidden="1">
      <c r="A41" s="197" t="s">
        <v>33</v>
      </c>
      <c r="B41" s="105"/>
      <c r="C41" s="30"/>
      <c r="D41" s="46" t="e">
        <f t="shared" si="0"/>
        <v>#DIV/0!</v>
      </c>
      <c r="E41" s="46"/>
      <c r="F41" s="50">
        <f t="shared" si="1"/>
        <v>0</v>
      </c>
    </row>
    <row r="42" spans="1:6" s="19" customFormat="1" ht="15.75" hidden="1">
      <c r="A42" s="196" t="s">
        <v>99</v>
      </c>
      <c r="B42" s="93">
        <v>999999999</v>
      </c>
      <c r="C42" s="31">
        <f>SUM(C43:C49)</f>
        <v>0</v>
      </c>
      <c r="D42" s="52">
        <f t="shared" si="0"/>
        <v>0</v>
      </c>
      <c r="E42" s="42">
        <v>0</v>
      </c>
      <c r="F42" s="44">
        <f t="shared" si="1"/>
        <v>0</v>
      </c>
    </row>
    <row r="43" spans="1:6" s="3" customFormat="1" ht="15" hidden="1">
      <c r="A43" s="197" t="s">
        <v>64</v>
      </c>
      <c r="B43" s="105"/>
      <c r="C43" s="30"/>
      <c r="D43" s="46" t="e">
        <f t="shared" si="0"/>
        <v>#DIV/0!</v>
      </c>
      <c r="E43" s="46"/>
      <c r="F43" s="50">
        <f t="shared" si="1"/>
        <v>0</v>
      </c>
    </row>
    <row r="44" spans="1:6" s="3" customFormat="1" ht="15" hidden="1">
      <c r="A44" s="197" t="s">
        <v>65</v>
      </c>
      <c r="B44" s="105"/>
      <c r="C44" s="30"/>
      <c r="D44" s="46" t="e">
        <f t="shared" si="0"/>
        <v>#DIV/0!</v>
      </c>
      <c r="E44" s="46"/>
      <c r="F44" s="50">
        <f t="shared" si="1"/>
        <v>0</v>
      </c>
    </row>
    <row r="45" spans="1:6" s="3" customFormat="1" ht="15" hidden="1">
      <c r="A45" s="197" t="s">
        <v>66</v>
      </c>
      <c r="B45" s="105">
        <v>999999999</v>
      </c>
      <c r="C45" s="30"/>
      <c r="D45" s="46">
        <f t="shared" si="0"/>
        <v>0</v>
      </c>
      <c r="E45" s="46"/>
      <c r="F45" s="50">
        <f t="shared" si="1"/>
        <v>0</v>
      </c>
    </row>
    <row r="46" spans="1:6" s="3" customFormat="1" ht="15" hidden="1">
      <c r="A46" s="197" t="s">
        <v>29</v>
      </c>
      <c r="B46" s="105"/>
      <c r="C46" s="30"/>
      <c r="D46" s="46" t="e">
        <f t="shared" si="0"/>
        <v>#DIV/0!</v>
      </c>
      <c r="E46" s="46"/>
      <c r="F46" s="50">
        <f t="shared" si="1"/>
        <v>0</v>
      </c>
    </row>
    <row r="47" spans="1:6" s="3" customFormat="1" ht="15" hidden="1">
      <c r="A47" s="197" t="s">
        <v>68</v>
      </c>
      <c r="B47" s="105"/>
      <c r="C47" s="30"/>
      <c r="D47" s="46" t="e">
        <f t="shared" si="0"/>
        <v>#DIV/0!</v>
      </c>
      <c r="E47" s="46"/>
      <c r="F47" s="50">
        <f t="shared" si="1"/>
        <v>0</v>
      </c>
    </row>
    <row r="48" spans="1:6" s="3" customFormat="1" ht="15" hidden="1">
      <c r="A48" s="197" t="s">
        <v>69</v>
      </c>
      <c r="B48" s="105"/>
      <c r="C48" s="30"/>
      <c r="D48" s="46" t="e">
        <f t="shared" si="0"/>
        <v>#DIV/0!</v>
      </c>
      <c r="E48" s="46"/>
      <c r="F48" s="50">
        <f t="shared" si="1"/>
        <v>0</v>
      </c>
    </row>
    <row r="49" spans="1:6" s="3" customFormat="1" ht="15" hidden="1">
      <c r="A49" s="197" t="s">
        <v>96</v>
      </c>
      <c r="B49" s="105"/>
      <c r="C49" s="30"/>
      <c r="D49" s="46" t="e">
        <f t="shared" si="0"/>
        <v>#DIV/0!</v>
      </c>
      <c r="E49" s="46"/>
      <c r="F49" s="50">
        <f t="shared" si="1"/>
        <v>0</v>
      </c>
    </row>
    <row r="50" spans="1:6" s="19" customFormat="1" ht="15.75">
      <c r="A50" s="53" t="s">
        <v>34</v>
      </c>
      <c r="B50" s="93">
        <v>8.355</v>
      </c>
      <c r="C50" s="32">
        <f>SUM(C51:C65)-C62</f>
        <v>8.112</v>
      </c>
      <c r="D50" s="42">
        <f t="shared" si="0"/>
        <v>97.0915619389587</v>
      </c>
      <c r="E50" s="42">
        <v>7.789999999999999</v>
      </c>
      <c r="F50" s="44">
        <f t="shared" si="1"/>
        <v>0.32200000000000095</v>
      </c>
    </row>
    <row r="51" spans="1:6" s="25" customFormat="1" ht="15" hidden="1">
      <c r="A51" s="56" t="s">
        <v>70</v>
      </c>
      <c r="B51" s="105"/>
      <c r="C51" s="33"/>
      <c r="D51" s="46" t="e">
        <f t="shared" si="0"/>
        <v>#DIV/0!</v>
      </c>
      <c r="E51" s="46"/>
      <c r="F51" s="70">
        <f t="shared" si="1"/>
        <v>0</v>
      </c>
    </row>
    <row r="52" spans="1:6" s="3" customFormat="1" ht="15" hidden="1">
      <c r="A52" s="56" t="s">
        <v>71</v>
      </c>
      <c r="B52" s="105"/>
      <c r="C52" s="33"/>
      <c r="D52" s="46" t="e">
        <f t="shared" si="0"/>
        <v>#DIV/0!</v>
      </c>
      <c r="E52" s="46">
        <v>0.17</v>
      </c>
      <c r="F52" s="70">
        <f t="shared" si="1"/>
        <v>-0.17</v>
      </c>
    </row>
    <row r="53" spans="1:6" s="3" customFormat="1" ht="15" hidden="1">
      <c r="A53" s="56" t="s">
        <v>72</v>
      </c>
      <c r="B53" s="105"/>
      <c r="C53" s="33"/>
      <c r="D53" s="46" t="e">
        <f t="shared" si="0"/>
        <v>#DIV/0!</v>
      </c>
      <c r="E53" s="46"/>
      <c r="F53" s="70">
        <f t="shared" si="1"/>
        <v>0</v>
      </c>
    </row>
    <row r="54" spans="1:6" s="3" customFormat="1" ht="15">
      <c r="A54" s="56" t="s">
        <v>73</v>
      </c>
      <c r="B54" s="105">
        <v>1.3</v>
      </c>
      <c r="C54" s="33">
        <v>1.3</v>
      </c>
      <c r="D54" s="46">
        <f t="shared" si="0"/>
        <v>100</v>
      </c>
      <c r="E54" s="46">
        <v>1.3</v>
      </c>
      <c r="F54" s="70">
        <f t="shared" si="1"/>
        <v>0</v>
      </c>
    </row>
    <row r="55" spans="1:6" s="3" customFormat="1" ht="15">
      <c r="A55" s="56" t="s">
        <v>74</v>
      </c>
      <c r="B55" s="105">
        <v>4.854</v>
      </c>
      <c r="C55" s="33">
        <v>4.4</v>
      </c>
      <c r="D55" s="46">
        <f t="shared" si="0"/>
        <v>90.64688916357643</v>
      </c>
      <c r="E55" s="46">
        <v>4.3</v>
      </c>
      <c r="F55" s="70">
        <f t="shared" si="1"/>
        <v>0.10000000000000053</v>
      </c>
    </row>
    <row r="56" spans="1:6" s="3" customFormat="1" ht="15" hidden="1">
      <c r="A56" s="56" t="s">
        <v>35</v>
      </c>
      <c r="B56" s="105"/>
      <c r="C56" s="33"/>
      <c r="D56" s="46" t="e">
        <f t="shared" si="0"/>
        <v>#DIV/0!</v>
      </c>
      <c r="E56" s="46"/>
      <c r="F56" s="70">
        <f t="shared" si="1"/>
        <v>0</v>
      </c>
    </row>
    <row r="57" spans="1:6" s="3" customFormat="1" ht="15">
      <c r="A57" s="56" t="s">
        <v>36</v>
      </c>
      <c r="B57" s="105">
        <v>0.189</v>
      </c>
      <c r="C57" s="33">
        <v>0.189</v>
      </c>
      <c r="D57" s="46">
        <f t="shared" si="0"/>
        <v>100</v>
      </c>
      <c r="E57" s="46"/>
      <c r="F57" s="70">
        <f t="shared" si="1"/>
        <v>0.189</v>
      </c>
    </row>
    <row r="58" spans="1:6" s="3" customFormat="1" ht="15">
      <c r="A58" s="56" t="s">
        <v>75</v>
      </c>
      <c r="B58" s="105">
        <v>2.223</v>
      </c>
      <c r="C58" s="33">
        <v>2.223</v>
      </c>
      <c r="D58" s="46">
        <f t="shared" si="0"/>
        <v>100</v>
      </c>
      <c r="E58" s="46">
        <v>1.8</v>
      </c>
      <c r="F58" s="70">
        <f t="shared" si="1"/>
        <v>0.4229999999999998</v>
      </c>
    </row>
    <row r="59" spans="1:6" s="3" customFormat="1" ht="15" hidden="1">
      <c r="A59" s="56" t="s">
        <v>37</v>
      </c>
      <c r="B59" s="105"/>
      <c r="C59" s="33"/>
      <c r="D59" s="46" t="e">
        <f t="shared" si="0"/>
        <v>#DIV/0!</v>
      </c>
      <c r="E59" s="46"/>
      <c r="F59" s="70">
        <f t="shared" si="1"/>
        <v>0</v>
      </c>
    </row>
    <row r="60" spans="1:6" s="3" customFormat="1" ht="15" hidden="1">
      <c r="A60" s="56" t="s">
        <v>38</v>
      </c>
      <c r="B60" s="105"/>
      <c r="C60" s="33"/>
      <c r="D60" s="46" t="e">
        <f t="shared" si="0"/>
        <v>#DIV/0!</v>
      </c>
      <c r="E60" s="46">
        <v>0.22</v>
      </c>
      <c r="F60" s="70">
        <f t="shared" si="1"/>
        <v>-0.22</v>
      </c>
    </row>
    <row r="61" spans="1:6" s="3" customFormat="1" ht="15" hidden="1">
      <c r="A61" s="56" t="s">
        <v>95</v>
      </c>
      <c r="B61" s="105"/>
      <c r="C61" s="33"/>
      <c r="D61" s="46" t="e">
        <f t="shared" si="0"/>
        <v>#DIV/0!</v>
      </c>
      <c r="E61" s="46"/>
      <c r="F61" s="70">
        <f t="shared" si="1"/>
        <v>0</v>
      </c>
    </row>
    <row r="62" spans="1:6" s="3" customFormat="1" ht="15" hidden="1">
      <c r="A62" s="56"/>
      <c r="B62" s="105"/>
      <c r="C62" s="33"/>
      <c r="D62" s="46" t="e">
        <f t="shared" si="0"/>
        <v>#DIV/0!</v>
      </c>
      <c r="E62" s="46"/>
      <c r="F62" s="70">
        <f t="shared" si="1"/>
        <v>0</v>
      </c>
    </row>
    <row r="63" spans="1:6" s="3" customFormat="1" ht="15" hidden="1">
      <c r="A63" s="197" t="s">
        <v>39</v>
      </c>
      <c r="B63" s="105"/>
      <c r="C63" s="33"/>
      <c r="D63" s="46" t="e">
        <f t="shared" si="0"/>
        <v>#DIV/0!</v>
      </c>
      <c r="E63" s="46"/>
      <c r="F63" s="70">
        <f t="shared" si="1"/>
        <v>0</v>
      </c>
    </row>
    <row r="64" spans="1:6" s="3" customFormat="1" ht="15" hidden="1">
      <c r="A64" s="197" t="s">
        <v>40</v>
      </c>
      <c r="B64" s="105"/>
      <c r="C64" s="30"/>
      <c r="D64" s="46" t="e">
        <f t="shared" si="0"/>
        <v>#DIV/0!</v>
      </c>
      <c r="E64" s="46"/>
      <c r="F64" s="70">
        <f t="shared" si="1"/>
        <v>0</v>
      </c>
    </row>
    <row r="65" spans="1:6" s="3" customFormat="1" ht="15" hidden="1">
      <c r="A65" s="56" t="s">
        <v>41</v>
      </c>
      <c r="B65" s="105"/>
      <c r="C65" s="33"/>
      <c r="D65" s="46" t="e">
        <f t="shared" si="0"/>
        <v>#DIV/0!</v>
      </c>
      <c r="E65" s="46"/>
      <c r="F65" s="70">
        <f t="shared" si="1"/>
        <v>0</v>
      </c>
    </row>
    <row r="66" spans="1:6" s="19" customFormat="1" ht="15.75">
      <c r="A66" s="53" t="s">
        <v>76</v>
      </c>
      <c r="B66" s="93">
        <v>2.708</v>
      </c>
      <c r="C66" s="32">
        <f>SUM(C67:C72)-C70-C71</f>
        <v>2.1</v>
      </c>
      <c r="D66" s="42">
        <f t="shared" si="0"/>
        <v>77.5480059084195</v>
      </c>
      <c r="E66" s="42">
        <v>0.8</v>
      </c>
      <c r="F66" s="44">
        <f t="shared" si="1"/>
        <v>1.3</v>
      </c>
    </row>
    <row r="67" spans="1:6" s="3" customFormat="1" ht="15.75">
      <c r="A67" s="56" t="s">
        <v>77</v>
      </c>
      <c r="B67" s="105">
        <v>2.228</v>
      </c>
      <c r="C67" s="33">
        <v>2.1</v>
      </c>
      <c r="D67" s="46">
        <f t="shared" si="0"/>
        <v>94.25493716337522</v>
      </c>
      <c r="E67" s="46">
        <v>0.8</v>
      </c>
      <c r="F67" s="44">
        <f t="shared" si="1"/>
        <v>1.3</v>
      </c>
    </row>
    <row r="68" spans="1:6" s="3" customFormat="1" ht="15.75" hidden="1">
      <c r="A68" s="56" t="s">
        <v>42</v>
      </c>
      <c r="B68" s="105"/>
      <c r="C68" s="33"/>
      <c r="D68" s="46" t="e">
        <f t="shared" si="0"/>
        <v>#DIV/0!</v>
      </c>
      <c r="E68" s="46"/>
      <c r="F68" s="44">
        <f t="shared" si="1"/>
        <v>0</v>
      </c>
    </row>
    <row r="69" spans="1:6" s="3" customFormat="1" ht="15.75" hidden="1">
      <c r="A69" s="56" t="s">
        <v>43</v>
      </c>
      <c r="B69" s="105"/>
      <c r="C69" s="33"/>
      <c r="D69" s="46" t="e">
        <f t="shared" si="0"/>
        <v>#DIV/0!</v>
      </c>
      <c r="E69" s="46"/>
      <c r="F69" s="44">
        <f aca="true" t="shared" si="2" ref="F69:F102">C69-E69</f>
        <v>0</v>
      </c>
    </row>
    <row r="70" spans="1:6" s="3" customFormat="1" ht="15.75" hidden="1">
      <c r="A70" s="56" t="s">
        <v>78</v>
      </c>
      <c r="B70" s="105"/>
      <c r="C70" s="33"/>
      <c r="D70" s="46" t="e">
        <f aca="true" t="shared" si="3" ref="D70:D102">C70/B70*100</f>
        <v>#DIV/0!</v>
      </c>
      <c r="E70" s="46"/>
      <c r="F70" s="44">
        <f t="shared" si="2"/>
        <v>0</v>
      </c>
    </row>
    <row r="71" spans="1:6" s="3" customFormat="1" ht="15.75" hidden="1">
      <c r="A71" s="56" t="s">
        <v>79</v>
      </c>
      <c r="B71" s="105"/>
      <c r="C71" s="33"/>
      <c r="D71" s="46" t="e">
        <f t="shared" si="3"/>
        <v>#DIV/0!</v>
      </c>
      <c r="E71" s="46"/>
      <c r="F71" s="44">
        <f t="shared" si="2"/>
        <v>0</v>
      </c>
    </row>
    <row r="72" spans="1:6" s="3" customFormat="1" ht="15.75" hidden="1">
      <c r="A72" s="56" t="s">
        <v>44</v>
      </c>
      <c r="B72" s="105">
        <v>999999999</v>
      </c>
      <c r="C72" s="33"/>
      <c r="D72" s="46">
        <f t="shared" si="3"/>
        <v>0</v>
      </c>
      <c r="E72" s="46"/>
      <c r="F72" s="44">
        <f t="shared" si="2"/>
        <v>0</v>
      </c>
    </row>
    <row r="73" spans="1:6" s="19" customFormat="1" ht="15.75">
      <c r="A73" s="53" t="s">
        <v>45</v>
      </c>
      <c r="B73" s="32">
        <f>SUM(B74:B89)-B80-B81-B89</f>
        <v>11.826</v>
      </c>
      <c r="C73" s="32">
        <f>SUM(C74:C89)-C80-C81-C89</f>
        <v>11.826</v>
      </c>
      <c r="D73" s="42">
        <f t="shared" si="3"/>
        <v>100</v>
      </c>
      <c r="E73" s="42">
        <v>13.639000000000001</v>
      </c>
      <c r="F73" s="54">
        <f t="shared" si="2"/>
        <v>-1.8130000000000006</v>
      </c>
    </row>
    <row r="74" spans="1:6" s="3" customFormat="1" ht="15.75" hidden="1">
      <c r="A74" s="56" t="s">
        <v>80</v>
      </c>
      <c r="B74" s="105"/>
      <c r="C74" s="33"/>
      <c r="D74" s="46" t="e">
        <f t="shared" si="3"/>
        <v>#DIV/0!</v>
      </c>
      <c r="E74" s="46"/>
      <c r="F74" s="44">
        <f t="shared" si="2"/>
        <v>0</v>
      </c>
    </row>
    <row r="75" spans="1:6" s="3" customFormat="1" ht="15.75" hidden="1">
      <c r="A75" s="56" t="s">
        <v>81</v>
      </c>
      <c r="B75" s="105"/>
      <c r="C75" s="33"/>
      <c r="D75" s="46" t="e">
        <f t="shared" si="3"/>
        <v>#DIV/0!</v>
      </c>
      <c r="E75" s="46"/>
      <c r="F75" s="44">
        <f t="shared" si="2"/>
        <v>0</v>
      </c>
    </row>
    <row r="76" spans="1:6" s="3" customFormat="1" ht="15.75" hidden="1">
      <c r="A76" s="56" t="s">
        <v>82</v>
      </c>
      <c r="B76" s="105"/>
      <c r="C76" s="33"/>
      <c r="D76" s="46" t="e">
        <f t="shared" si="3"/>
        <v>#DIV/0!</v>
      </c>
      <c r="E76" s="46"/>
      <c r="F76" s="44">
        <f t="shared" si="2"/>
        <v>0</v>
      </c>
    </row>
    <row r="77" spans="1:6" s="3" customFormat="1" ht="15.75" hidden="1">
      <c r="A77" s="56" t="s">
        <v>83</v>
      </c>
      <c r="B77" s="105"/>
      <c r="C77" s="33"/>
      <c r="D77" s="46" t="e">
        <f t="shared" si="3"/>
        <v>#DIV/0!</v>
      </c>
      <c r="E77" s="46"/>
      <c r="F77" s="44">
        <f t="shared" si="2"/>
        <v>0</v>
      </c>
    </row>
    <row r="78" spans="1:6" s="3" customFormat="1" ht="15">
      <c r="A78" s="56" t="s">
        <v>46</v>
      </c>
      <c r="B78" s="105">
        <v>3.881</v>
      </c>
      <c r="C78" s="33">
        <v>3.881</v>
      </c>
      <c r="D78" s="46">
        <f t="shared" si="3"/>
        <v>100</v>
      </c>
      <c r="E78" s="46">
        <v>3.62</v>
      </c>
      <c r="F78" s="117">
        <f t="shared" si="2"/>
        <v>0.2609999999999997</v>
      </c>
    </row>
    <row r="79" spans="1:6" s="3" customFormat="1" ht="15.75" hidden="1">
      <c r="A79" s="56" t="s">
        <v>47</v>
      </c>
      <c r="B79" s="105"/>
      <c r="C79" s="33"/>
      <c r="D79" s="46" t="e">
        <f t="shared" si="3"/>
        <v>#DIV/0!</v>
      </c>
      <c r="E79" s="46"/>
      <c r="F79" s="44">
        <f t="shared" si="2"/>
        <v>0</v>
      </c>
    </row>
    <row r="80" spans="1:6" s="3" customFormat="1" ht="15.75" hidden="1">
      <c r="A80" s="56" t="s">
        <v>84</v>
      </c>
      <c r="B80" s="105"/>
      <c r="C80" s="33"/>
      <c r="D80" s="46" t="e">
        <f t="shared" si="3"/>
        <v>#DIV/0!</v>
      </c>
      <c r="E80" s="46"/>
      <c r="F80" s="44">
        <f t="shared" si="2"/>
        <v>0</v>
      </c>
    </row>
    <row r="81" spans="1:6" s="3" customFormat="1" ht="15.75" hidden="1">
      <c r="A81" s="56" t="s">
        <v>85</v>
      </c>
      <c r="B81" s="105"/>
      <c r="C81" s="33"/>
      <c r="D81" s="46" t="e">
        <f t="shared" si="3"/>
        <v>#DIV/0!</v>
      </c>
      <c r="E81" s="46"/>
      <c r="F81" s="44">
        <f t="shared" si="2"/>
        <v>0</v>
      </c>
    </row>
    <row r="82" spans="1:6" s="3" customFormat="1" ht="15.75" hidden="1">
      <c r="A82" s="56" t="s">
        <v>48</v>
      </c>
      <c r="B82" s="105"/>
      <c r="C82" s="33"/>
      <c r="D82" s="46" t="e">
        <f t="shared" si="3"/>
        <v>#DIV/0!</v>
      </c>
      <c r="E82" s="46"/>
      <c r="F82" s="44">
        <f t="shared" si="2"/>
        <v>0</v>
      </c>
    </row>
    <row r="83" spans="1:6" s="3" customFormat="1" ht="15.75" hidden="1">
      <c r="A83" s="56" t="s">
        <v>86</v>
      </c>
      <c r="B83" s="105"/>
      <c r="C83" s="33"/>
      <c r="D83" s="46" t="e">
        <f t="shared" si="3"/>
        <v>#DIV/0!</v>
      </c>
      <c r="E83" s="46"/>
      <c r="F83" s="44">
        <f t="shared" si="2"/>
        <v>0</v>
      </c>
    </row>
    <row r="84" spans="1:6" s="3" customFormat="1" ht="15.75" hidden="1">
      <c r="A84" s="56" t="s">
        <v>49</v>
      </c>
      <c r="B84" s="105"/>
      <c r="C84" s="33"/>
      <c r="D84" s="46" t="e">
        <f t="shared" si="3"/>
        <v>#DIV/0!</v>
      </c>
      <c r="E84" s="46"/>
      <c r="F84" s="44">
        <f t="shared" si="2"/>
        <v>0</v>
      </c>
    </row>
    <row r="85" spans="1:6" s="3" customFormat="1" ht="15">
      <c r="A85" s="56" t="s">
        <v>50</v>
      </c>
      <c r="B85" s="105">
        <v>0.326</v>
      </c>
      <c r="C85" s="33">
        <v>0.326</v>
      </c>
      <c r="D85" s="46">
        <f t="shared" si="3"/>
        <v>100</v>
      </c>
      <c r="E85" s="46">
        <v>3.119</v>
      </c>
      <c r="F85" s="117">
        <f t="shared" si="2"/>
        <v>-2.793</v>
      </c>
    </row>
    <row r="86" spans="1:6" s="3" customFormat="1" ht="15">
      <c r="A86" s="56" t="s">
        <v>51</v>
      </c>
      <c r="B86" s="105">
        <v>6.219</v>
      </c>
      <c r="C86" s="33">
        <v>6.219</v>
      </c>
      <c r="D86" s="46">
        <f t="shared" si="3"/>
        <v>100</v>
      </c>
      <c r="E86" s="46">
        <v>5.5</v>
      </c>
      <c r="F86" s="117">
        <f t="shared" si="2"/>
        <v>0.7190000000000003</v>
      </c>
    </row>
    <row r="87" spans="1:6" s="3" customFormat="1" ht="15">
      <c r="A87" s="235" t="s">
        <v>52</v>
      </c>
      <c r="B87" s="155">
        <v>1.4</v>
      </c>
      <c r="C87" s="74">
        <v>1.4</v>
      </c>
      <c r="D87" s="63">
        <f t="shared" si="3"/>
        <v>100</v>
      </c>
      <c r="E87" s="63">
        <v>1.4</v>
      </c>
      <c r="F87" s="132">
        <f t="shared" si="2"/>
        <v>0</v>
      </c>
    </row>
    <row r="88" spans="1:6" s="3" customFormat="1" ht="15.75" hidden="1">
      <c r="A88" s="234" t="s">
        <v>98</v>
      </c>
      <c r="B88" s="131"/>
      <c r="C88" s="154"/>
      <c r="D88" s="131" t="e">
        <f t="shared" si="3"/>
        <v>#DIV/0!</v>
      </c>
      <c r="E88" s="131"/>
      <c r="F88" s="120">
        <f t="shared" si="2"/>
        <v>0</v>
      </c>
    </row>
    <row r="89" spans="1:6" s="3" customFormat="1" ht="15.75" hidden="1">
      <c r="A89" s="56" t="s">
        <v>87</v>
      </c>
      <c r="B89" s="105"/>
      <c r="C89" s="33"/>
      <c r="D89" s="46" t="e">
        <f t="shared" si="3"/>
        <v>#DIV/0!</v>
      </c>
      <c r="E89" s="46"/>
      <c r="F89" s="44">
        <f t="shared" si="2"/>
        <v>0</v>
      </c>
    </row>
    <row r="90" spans="1:6" s="19" customFormat="1" ht="15.75" hidden="1">
      <c r="A90" s="53" t="s">
        <v>53</v>
      </c>
      <c r="B90" s="93"/>
      <c r="C90" s="32">
        <f>SUM(C91:C100)-C96</f>
        <v>0</v>
      </c>
      <c r="D90" s="42" t="e">
        <f t="shared" si="3"/>
        <v>#DIV/0!</v>
      </c>
      <c r="E90" s="42"/>
      <c r="F90" s="44">
        <f t="shared" si="2"/>
        <v>0</v>
      </c>
    </row>
    <row r="91" spans="1:6" s="3" customFormat="1" ht="15.75" hidden="1">
      <c r="A91" s="56" t="s">
        <v>88</v>
      </c>
      <c r="B91" s="105"/>
      <c r="C91" s="33"/>
      <c r="D91" s="46" t="e">
        <f t="shared" si="3"/>
        <v>#DIV/0!</v>
      </c>
      <c r="E91" s="46"/>
      <c r="F91" s="44">
        <f t="shared" si="2"/>
        <v>0</v>
      </c>
    </row>
    <row r="92" spans="1:6" s="3" customFormat="1" ht="15.75" hidden="1">
      <c r="A92" s="56" t="s">
        <v>54</v>
      </c>
      <c r="B92" s="105"/>
      <c r="C92" s="33"/>
      <c r="D92" s="46" t="e">
        <f t="shared" si="3"/>
        <v>#DIV/0!</v>
      </c>
      <c r="E92" s="46"/>
      <c r="F92" s="44">
        <f t="shared" si="2"/>
        <v>0</v>
      </c>
    </row>
    <row r="93" spans="1:6" s="3" customFormat="1" ht="15.75" hidden="1">
      <c r="A93" s="56" t="s">
        <v>55</v>
      </c>
      <c r="B93" s="105"/>
      <c r="C93" s="33"/>
      <c r="D93" s="46" t="e">
        <f t="shared" si="3"/>
        <v>#DIV/0!</v>
      </c>
      <c r="E93" s="46"/>
      <c r="F93" s="44">
        <f t="shared" si="2"/>
        <v>0</v>
      </c>
    </row>
    <row r="94" spans="1:6" s="3" customFormat="1" ht="15.75" hidden="1">
      <c r="A94" s="56" t="s">
        <v>56</v>
      </c>
      <c r="B94" s="105"/>
      <c r="C94" s="33"/>
      <c r="D94" s="46" t="e">
        <f t="shared" si="3"/>
        <v>#DIV/0!</v>
      </c>
      <c r="E94" s="46"/>
      <c r="F94" s="44">
        <f t="shared" si="2"/>
        <v>0</v>
      </c>
    </row>
    <row r="95" spans="1:6" s="3" customFormat="1" ht="15.75" hidden="1">
      <c r="A95" s="56" t="s">
        <v>57</v>
      </c>
      <c r="B95" s="105"/>
      <c r="C95" s="33"/>
      <c r="D95" s="46" t="e">
        <f t="shared" si="3"/>
        <v>#DIV/0!</v>
      </c>
      <c r="E95" s="46"/>
      <c r="F95" s="44">
        <f t="shared" si="2"/>
        <v>0</v>
      </c>
    </row>
    <row r="96" spans="1:6" s="3" customFormat="1" ht="15.75" hidden="1">
      <c r="A96" s="56" t="s">
        <v>89</v>
      </c>
      <c r="B96" s="105"/>
      <c r="C96" s="33"/>
      <c r="D96" s="46" t="e">
        <f t="shared" si="3"/>
        <v>#DIV/0!</v>
      </c>
      <c r="E96" s="46"/>
      <c r="F96" s="44">
        <f t="shared" si="2"/>
        <v>0</v>
      </c>
    </row>
    <row r="97" spans="1:6" s="3" customFormat="1" ht="15.75" hidden="1">
      <c r="A97" s="56" t="s">
        <v>58</v>
      </c>
      <c r="B97" s="105"/>
      <c r="C97" s="33"/>
      <c r="D97" s="46" t="e">
        <f t="shared" si="3"/>
        <v>#DIV/0!</v>
      </c>
      <c r="E97" s="46"/>
      <c r="F97" s="44">
        <f t="shared" si="2"/>
        <v>0</v>
      </c>
    </row>
    <row r="98" spans="1:6" s="3" customFormat="1" ht="15.75" hidden="1">
      <c r="A98" s="56" t="s">
        <v>59</v>
      </c>
      <c r="B98" s="105"/>
      <c r="C98" s="33"/>
      <c r="D98" s="46" t="e">
        <f t="shared" si="3"/>
        <v>#DIV/0!</v>
      </c>
      <c r="E98" s="46"/>
      <c r="F98" s="44">
        <f t="shared" si="2"/>
        <v>0</v>
      </c>
    </row>
    <row r="99" spans="1:6" s="3" customFormat="1" ht="15.75" hidden="1">
      <c r="A99" s="56" t="s">
        <v>90</v>
      </c>
      <c r="B99" s="105"/>
      <c r="C99" s="33"/>
      <c r="D99" s="46" t="e">
        <f t="shared" si="3"/>
        <v>#DIV/0!</v>
      </c>
      <c r="E99" s="46"/>
      <c r="F99" s="44">
        <f t="shared" si="2"/>
        <v>0</v>
      </c>
    </row>
    <row r="100" spans="1:6" s="3" customFormat="1" ht="15.75" hidden="1">
      <c r="A100" s="56" t="s">
        <v>91</v>
      </c>
      <c r="B100" s="105"/>
      <c r="C100" s="33"/>
      <c r="D100" s="46" t="e">
        <f t="shared" si="3"/>
        <v>#DIV/0!</v>
      </c>
      <c r="E100" s="46"/>
      <c r="F100" s="44">
        <f t="shared" si="2"/>
        <v>0</v>
      </c>
    </row>
    <row r="101" spans="1:6" s="6" customFormat="1" ht="15.75" hidden="1">
      <c r="A101" s="59" t="s">
        <v>101</v>
      </c>
      <c r="B101" s="106"/>
      <c r="C101" s="29">
        <f>C102</f>
        <v>0</v>
      </c>
      <c r="D101" s="42" t="e">
        <f t="shared" si="3"/>
        <v>#DIV/0!</v>
      </c>
      <c r="E101" s="42"/>
      <c r="F101" s="44">
        <f t="shared" si="2"/>
        <v>0</v>
      </c>
    </row>
    <row r="102" spans="1:6" s="6" customFormat="1" ht="15" hidden="1">
      <c r="A102" s="60" t="s">
        <v>102</v>
      </c>
      <c r="B102" s="98"/>
      <c r="C102" s="64"/>
      <c r="D102" s="61" t="e">
        <f t="shared" si="3"/>
        <v>#DIV/0!</v>
      </c>
      <c r="E102" s="61"/>
      <c r="F102" s="116">
        <f t="shared" si="2"/>
        <v>0</v>
      </c>
    </row>
    <row r="103" spans="1:2" s="6" customFormat="1" ht="15" hidden="1">
      <c r="A103" s="5"/>
      <c r="B103" s="34"/>
    </row>
    <row r="104" spans="1:2" s="6" customFormat="1" ht="15">
      <c r="A104" s="5"/>
      <c r="B104" s="5"/>
    </row>
    <row r="105" spans="1:2" s="6" customFormat="1" ht="15">
      <c r="A105" s="5"/>
      <c r="B105" s="5"/>
    </row>
    <row r="106" spans="1:2" s="6" customFormat="1" ht="15">
      <c r="A106" s="5"/>
      <c r="B106" s="5"/>
    </row>
    <row r="107" spans="1:2" s="6" customFormat="1" ht="15">
      <c r="A107" s="5"/>
      <c r="B107" s="5"/>
    </row>
    <row r="108" spans="1:2" s="6" customFormat="1" ht="15">
      <c r="A108" s="5"/>
      <c r="B108" s="5"/>
    </row>
    <row r="109" spans="1:2" s="6" customFormat="1" ht="15">
      <c r="A109" s="5"/>
      <c r="B109" s="5"/>
    </row>
    <row r="110" spans="1:2" s="6" customFormat="1" ht="15">
      <c r="A110" s="5"/>
      <c r="B110" s="5"/>
    </row>
    <row r="111" spans="1:2" s="6" customFormat="1" ht="15">
      <c r="A111" s="5"/>
      <c r="B111" s="5"/>
    </row>
    <row r="112" spans="1:2" s="6" customFormat="1" ht="15">
      <c r="A112" s="5"/>
      <c r="B112" s="5"/>
    </row>
    <row r="113" spans="1:2" s="6" customFormat="1" ht="15">
      <c r="A113" s="5"/>
      <c r="B113" s="5"/>
    </row>
    <row r="114" spans="1:2" s="8" customFormat="1" ht="15">
      <c r="A114" s="5"/>
      <c r="B114" s="5"/>
    </row>
    <row r="115" spans="1:2" s="8" customFormat="1" ht="15">
      <c r="A115" s="5"/>
      <c r="B115" s="5"/>
    </row>
    <row r="116" spans="1:2" s="8" customFormat="1" ht="15">
      <c r="A116" s="5"/>
      <c r="B116" s="5"/>
    </row>
    <row r="117" spans="1:2" s="8" customFormat="1" ht="15">
      <c r="A117" s="5"/>
      <c r="B117" s="5"/>
    </row>
    <row r="118" spans="1:2" s="8" customFormat="1" ht="15">
      <c r="A118" s="5"/>
      <c r="B118" s="5"/>
    </row>
    <row r="119" spans="1:2" s="8" customFormat="1" ht="15">
      <c r="A119" s="5"/>
      <c r="B119" s="5"/>
    </row>
    <row r="120" spans="1:2" s="8" customFormat="1" ht="15">
      <c r="A120" s="5"/>
      <c r="B120" s="5"/>
    </row>
    <row r="121" spans="1:2" s="8" customFormat="1" ht="15">
      <c r="A121" s="5"/>
      <c r="B121" s="5"/>
    </row>
    <row r="122" spans="1:2" s="8" customFormat="1" ht="15">
      <c r="A122" s="5"/>
      <c r="B122" s="5"/>
    </row>
    <row r="123" spans="1:2" s="8" customFormat="1" ht="15">
      <c r="A123" s="5"/>
      <c r="B123" s="5"/>
    </row>
    <row r="124" spans="1:2" s="8" customFormat="1" ht="15">
      <c r="A124" s="5"/>
      <c r="B124" s="5"/>
    </row>
    <row r="125" spans="1:2" s="8" customFormat="1" ht="15">
      <c r="A125" s="5"/>
      <c r="B125" s="5"/>
    </row>
    <row r="126" spans="1:2" s="8" customFormat="1" ht="15">
      <c r="A126" s="5"/>
      <c r="B126" s="5"/>
    </row>
    <row r="127" spans="1:2" s="8" customFormat="1" ht="15">
      <c r="A127" s="5"/>
      <c r="B127" s="5"/>
    </row>
    <row r="128" spans="1:2" s="8" customFormat="1" ht="15">
      <c r="A128" s="5"/>
      <c r="B128" s="5"/>
    </row>
    <row r="129" spans="1:2" s="8" customFormat="1" ht="15">
      <c r="A129" s="5"/>
      <c r="B129" s="5"/>
    </row>
    <row r="130" spans="1:2" s="8" customFormat="1" ht="15">
      <c r="A130" s="5"/>
      <c r="B130" s="5"/>
    </row>
    <row r="131" spans="1:2" s="8" customFormat="1" ht="15">
      <c r="A131" s="5"/>
      <c r="B131" s="5"/>
    </row>
    <row r="132" spans="1:2" s="8" customFormat="1" ht="15">
      <c r="A132" s="5"/>
      <c r="B132" s="5"/>
    </row>
    <row r="133" spans="1:2" s="8" customFormat="1" ht="15">
      <c r="A133" s="5"/>
      <c r="B133" s="5"/>
    </row>
    <row r="134" spans="1:2" s="8" customFormat="1" ht="15">
      <c r="A134" s="5"/>
      <c r="B134" s="5"/>
    </row>
    <row r="135" spans="1:2" s="8" customFormat="1" ht="15">
      <c r="A135" s="5"/>
      <c r="B135" s="5"/>
    </row>
    <row r="136" spans="1:2" s="8" customFormat="1" ht="15">
      <c r="A136" s="5"/>
      <c r="B136" s="5"/>
    </row>
    <row r="137" spans="1:2" s="8" customFormat="1" ht="15">
      <c r="A137" s="5"/>
      <c r="B137" s="5"/>
    </row>
    <row r="138" spans="1:2" s="8" customFormat="1" ht="15">
      <c r="A138" s="5"/>
      <c r="B138" s="5"/>
    </row>
    <row r="139" spans="1:2" s="8" customFormat="1" ht="15">
      <c r="A139" s="5"/>
      <c r="B139" s="5"/>
    </row>
    <row r="140" spans="1:2" s="8" customFormat="1" ht="15">
      <c r="A140" s="5"/>
      <c r="B140" s="5"/>
    </row>
    <row r="141" spans="1:2" s="8" customFormat="1" ht="15">
      <c r="A141" s="5"/>
      <c r="B141" s="5"/>
    </row>
    <row r="142" spans="1:2" s="8" customFormat="1" ht="15">
      <c r="A142" s="5"/>
      <c r="B142" s="5"/>
    </row>
    <row r="143" spans="1:2" s="9" customFormat="1" ht="15">
      <c r="A143" s="7"/>
      <c r="B143" s="7"/>
    </row>
    <row r="144" spans="1:2" s="9" customFormat="1" ht="15">
      <c r="A144" s="7"/>
      <c r="B144" s="7"/>
    </row>
    <row r="145" spans="1:2" s="9" customFormat="1" ht="15">
      <c r="A145" s="7"/>
      <c r="B145" s="7"/>
    </row>
    <row r="146" spans="1:2" s="9" customFormat="1" ht="15">
      <c r="A146" s="7"/>
      <c r="B146" s="7"/>
    </row>
    <row r="147" spans="1:4" s="9" customFormat="1" ht="15">
      <c r="A147" s="7"/>
      <c r="B147" s="334"/>
      <c r="C147" s="334"/>
      <c r="D147" s="334"/>
    </row>
    <row r="148" spans="1:2" s="9" customFormat="1" ht="15.75">
      <c r="A148" s="23"/>
      <c r="B148" s="7"/>
    </row>
    <row r="149" spans="1:4" s="9" customFormat="1" ht="15">
      <c r="A149" s="7"/>
      <c r="B149" s="334"/>
      <c r="C149" s="334"/>
      <c r="D149" s="334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9" customFormat="1" ht="15">
      <c r="A189" s="7"/>
      <c r="B189" s="7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0.75" customHeight="1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pans="1:2" s="11" customFormat="1" ht="15">
      <c r="A261" s="24"/>
      <c r="B261" s="24"/>
    </row>
    <row r="262" spans="1:2" s="11" customFormat="1" ht="15">
      <c r="A262" s="24"/>
      <c r="B262" s="24"/>
    </row>
    <row r="263" spans="1:2" s="11" customFormat="1" ht="15">
      <c r="A263" s="24"/>
      <c r="B263" s="24"/>
    </row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</sheetData>
  <sheetProtection/>
  <mergeCells count="5">
    <mergeCell ref="B149:D149"/>
    <mergeCell ref="A3:A4"/>
    <mergeCell ref="B3:B4"/>
    <mergeCell ref="C3:F3"/>
    <mergeCell ref="B147:D147"/>
  </mergeCells>
  <conditionalFormatting sqref="F88:F100 F74:F77 F79:F84 F68:F72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.5905511811023623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4"/>
    </sheetView>
  </sheetViews>
  <sheetFormatPr defaultColWidth="9.00390625" defaultRowHeight="12.75"/>
  <cols>
    <col min="1" max="1" width="33.00390625" style="10" customWidth="1"/>
    <col min="2" max="2" width="15.25390625" style="10" customWidth="1"/>
    <col min="3" max="3" width="9.375" style="10" customWidth="1"/>
    <col min="4" max="4" width="11.75390625" style="10" customWidth="1"/>
    <col min="5" max="5" width="10.125" style="10" customWidth="1"/>
    <col min="6" max="6" width="11.375" style="10" customWidth="1"/>
    <col min="7" max="7" width="11.125" style="11" customWidth="1"/>
    <col min="8" max="8" width="11.25390625" style="10" customWidth="1"/>
    <col min="9" max="9" width="10.875" style="10" customWidth="1"/>
    <col min="10" max="10" width="8.875" style="10" customWidth="1"/>
    <col min="11" max="11" width="9.625" style="10" customWidth="1"/>
    <col min="12" max="12" width="10.875" style="10" customWidth="1"/>
    <col min="13" max="16384" width="9.125" style="10" customWidth="1"/>
  </cols>
  <sheetData>
    <row r="1" spans="1:12" ht="16.5">
      <c r="A1" s="12" t="s">
        <v>167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6.5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25.5" customHeight="1">
      <c r="A3" s="335" t="s">
        <v>1</v>
      </c>
      <c r="B3" s="335" t="s">
        <v>171</v>
      </c>
      <c r="C3" s="335" t="s">
        <v>170</v>
      </c>
      <c r="D3" s="335"/>
      <c r="E3" s="337"/>
      <c r="F3" s="337"/>
      <c r="G3" s="335" t="s">
        <v>147</v>
      </c>
      <c r="H3" s="337"/>
      <c r="I3" s="337"/>
      <c r="J3" s="199"/>
      <c r="K3" s="21" t="s">
        <v>0</v>
      </c>
      <c r="L3" s="22"/>
    </row>
    <row r="4" spans="1:12" s="11" customFormat="1" ht="47.25">
      <c r="A4" s="336"/>
      <c r="B4" s="335"/>
      <c r="C4" s="2" t="s">
        <v>104</v>
      </c>
      <c r="D4" s="2" t="s">
        <v>92</v>
      </c>
      <c r="E4" s="2" t="s">
        <v>103</v>
      </c>
      <c r="F4" s="2" t="s">
        <v>105</v>
      </c>
      <c r="G4" s="2" t="s">
        <v>104</v>
      </c>
      <c r="H4" s="2" t="s">
        <v>103</v>
      </c>
      <c r="I4" s="2" t="s">
        <v>105</v>
      </c>
      <c r="J4" s="37" t="s">
        <v>104</v>
      </c>
      <c r="K4" s="2" t="s">
        <v>103</v>
      </c>
      <c r="L4" s="2" t="s">
        <v>105</v>
      </c>
    </row>
    <row r="5" spans="1:12" s="18" customFormat="1" ht="15.75">
      <c r="A5" s="195" t="s">
        <v>2</v>
      </c>
      <c r="B5" s="191">
        <v>1110.352</v>
      </c>
      <c r="C5" s="28">
        <f>C6+C24+C35+C42+C50+C66+C73+C90</f>
        <v>1095.4830000000002</v>
      </c>
      <c r="D5" s="69">
        <f>C5/B5*100</f>
        <v>98.66087510987508</v>
      </c>
      <c r="E5" s="38">
        <v>998.356</v>
      </c>
      <c r="F5" s="40">
        <f aca="true" t="shared" si="0" ref="F5:F68">C5-E5</f>
        <v>97.12700000000018</v>
      </c>
      <c r="G5" s="28">
        <f>G6+G24+G35+G42+G50+G66+G73+G90</f>
        <v>51169.647</v>
      </c>
      <c r="H5" s="38">
        <v>37943.53</v>
      </c>
      <c r="I5" s="40">
        <f>G5-H5</f>
        <v>13226.116999999998</v>
      </c>
      <c r="J5" s="200">
        <f>G5/C5*10</f>
        <v>467.09667790371907</v>
      </c>
      <c r="K5" s="45">
        <f>IF(E5&gt;0,H5/E5*10,"")</f>
        <v>380.0601188353653</v>
      </c>
      <c r="L5" s="114">
        <f>J5-K5</f>
        <v>87.03655906835377</v>
      </c>
    </row>
    <row r="6" spans="1:12" s="19" customFormat="1" ht="15.75">
      <c r="A6" s="196" t="s">
        <v>3</v>
      </c>
      <c r="B6" s="192">
        <v>611.93</v>
      </c>
      <c r="C6" s="29">
        <f>SUM(C7:C23)</f>
        <v>609.479</v>
      </c>
      <c r="D6" s="52">
        <f aca="true" t="shared" si="1" ref="D6:D69">C6/B6*100</f>
        <v>99.59946399097937</v>
      </c>
      <c r="E6" s="42">
        <v>553.601</v>
      </c>
      <c r="F6" s="44">
        <f t="shared" si="0"/>
        <v>55.87800000000004</v>
      </c>
      <c r="G6" s="29">
        <f>SUM(G7:G23)</f>
        <v>28288.23</v>
      </c>
      <c r="H6" s="112">
        <v>20998.230000000003</v>
      </c>
      <c r="I6" s="44">
        <f aca="true" t="shared" si="2" ref="I6:I69">G6-H6</f>
        <v>7289.999999999996</v>
      </c>
      <c r="J6" s="45">
        <f>IF(C6&gt;0,G6/C6*10,"")</f>
        <v>464.13789482492416</v>
      </c>
      <c r="K6" s="45">
        <f>IF(E6&gt;0,H6/E6*10,"")</f>
        <v>379.3026024158194</v>
      </c>
      <c r="L6" s="71">
        <f aca="true" t="shared" si="3" ref="L6:L34">J6-K6</f>
        <v>84.83529240910474</v>
      </c>
    </row>
    <row r="7" spans="1:12" s="3" customFormat="1" ht="15">
      <c r="A7" s="197" t="s">
        <v>4</v>
      </c>
      <c r="B7" s="193">
        <v>77.505</v>
      </c>
      <c r="C7" s="30">
        <v>76.8</v>
      </c>
      <c r="D7" s="57">
        <f t="shared" si="1"/>
        <v>99.09038126572479</v>
      </c>
      <c r="E7" s="46">
        <v>70.02</v>
      </c>
      <c r="F7" s="50">
        <f t="shared" si="0"/>
        <v>6.780000000000001</v>
      </c>
      <c r="G7" s="30">
        <v>4108.77</v>
      </c>
      <c r="H7" s="113">
        <v>2543.83</v>
      </c>
      <c r="I7" s="50">
        <f t="shared" si="2"/>
        <v>1564.9400000000005</v>
      </c>
      <c r="J7" s="66">
        <f>IF(C7&gt;0,G7/C7*10,"")</f>
        <v>534.99609375</v>
      </c>
      <c r="K7" s="66">
        <f>IF(E7&gt;0,H7/E7*10,"")</f>
        <v>363.3004855755499</v>
      </c>
      <c r="L7" s="70">
        <f t="shared" si="3"/>
        <v>171.69560817445011</v>
      </c>
    </row>
    <row r="8" spans="1:12" s="3" customFormat="1" ht="15">
      <c r="A8" s="197" t="s">
        <v>5</v>
      </c>
      <c r="B8" s="193">
        <v>4.4</v>
      </c>
      <c r="C8" s="30">
        <v>4.4</v>
      </c>
      <c r="D8" s="57">
        <f t="shared" si="1"/>
        <v>100</v>
      </c>
      <c r="E8" s="46">
        <v>4</v>
      </c>
      <c r="F8" s="50">
        <f t="shared" si="0"/>
        <v>0.40000000000000036</v>
      </c>
      <c r="G8" s="30">
        <v>175.2</v>
      </c>
      <c r="H8" s="113">
        <v>145.5</v>
      </c>
      <c r="I8" s="50">
        <f t="shared" si="2"/>
        <v>29.69999999999999</v>
      </c>
      <c r="J8" s="66">
        <f aca="true" t="shared" si="4" ref="J8:J71">IF(C8&gt;0,G8/C8*10,"")</f>
        <v>398.18181818181813</v>
      </c>
      <c r="K8" s="66">
        <f aca="true" t="shared" si="5" ref="K8:K71">IF(E8&gt;0,H8/E8*10,"")</f>
        <v>363.75</v>
      </c>
      <c r="L8" s="70">
        <f t="shared" si="3"/>
        <v>34.43181818181813</v>
      </c>
    </row>
    <row r="9" spans="1:12" s="3" customFormat="1" ht="15" hidden="1">
      <c r="A9" s="197" t="s">
        <v>6</v>
      </c>
      <c r="B9" s="193"/>
      <c r="C9" s="30"/>
      <c r="D9" s="57" t="e">
        <f t="shared" si="1"/>
        <v>#DIV/0!</v>
      </c>
      <c r="E9" s="46"/>
      <c r="F9" s="50">
        <f t="shared" si="0"/>
        <v>0</v>
      </c>
      <c r="G9" s="30"/>
      <c r="H9" s="113"/>
      <c r="I9" s="50">
        <f t="shared" si="2"/>
        <v>0</v>
      </c>
      <c r="J9" s="66">
        <f t="shared" si="4"/>
      </c>
      <c r="K9" s="66">
        <f t="shared" si="5"/>
      </c>
      <c r="L9" s="70" t="e">
        <f t="shared" si="3"/>
        <v>#VALUE!</v>
      </c>
    </row>
    <row r="10" spans="1:12" s="3" customFormat="1" ht="15">
      <c r="A10" s="197" t="s">
        <v>7</v>
      </c>
      <c r="B10" s="193">
        <v>122.542</v>
      </c>
      <c r="C10" s="30">
        <v>122.2</v>
      </c>
      <c r="D10" s="57">
        <f t="shared" si="1"/>
        <v>99.72091201384016</v>
      </c>
      <c r="E10" s="46">
        <v>113.1</v>
      </c>
      <c r="F10" s="50">
        <f t="shared" si="0"/>
        <v>9.100000000000009</v>
      </c>
      <c r="G10" s="30">
        <v>5860.3</v>
      </c>
      <c r="H10" s="113">
        <v>4221.8</v>
      </c>
      <c r="I10" s="50">
        <f t="shared" si="2"/>
        <v>1638.5</v>
      </c>
      <c r="J10" s="66">
        <f t="shared" si="4"/>
        <v>479.56628477905076</v>
      </c>
      <c r="K10" s="66">
        <f t="shared" si="5"/>
        <v>373.2802829354554</v>
      </c>
      <c r="L10" s="70">
        <f t="shared" si="3"/>
        <v>106.28600184359539</v>
      </c>
    </row>
    <row r="11" spans="1:12" s="3" customFormat="1" ht="15" hidden="1">
      <c r="A11" s="197" t="s">
        <v>8</v>
      </c>
      <c r="B11" s="193"/>
      <c r="C11" s="30"/>
      <c r="D11" s="57" t="e">
        <f t="shared" si="1"/>
        <v>#DIV/0!</v>
      </c>
      <c r="E11" s="46"/>
      <c r="F11" s="50">
        <f t="shared" si="0"/>
        <v>0</v>
      </c>
      <c r="G11" s="30"/>
      <c r="H11" s="113"/>
      <c r="I11" s="50">
        <f t="shared" si="2"/>
        <v>0</v>
      </c>
      <c r="J11" s="66">
        <f t="shared" si="4"/>
      </c>
      <c r="K11" s="66">
        <f t="shared" si="5"/>
      </c>
      <c r="L11" s="70" t="e">
        <f t="shared" si="3"/>
        <v>#VALUE!</v>
      </c>
    </row>
    <row r="12" spans="1:12" s="3" customFormat="1" ht="15" hidden="1">
      <c r="A12" s="197" t="s">
        <v>9</v>
      </c>
      <c r="B12" s="193"/>
      <c r="C12" s="30"/>
      <c r="D12" s="57" t="e">
        <f t="shared" si="1"/>
        <v>#DIV/0!</v>
      </c>
      <c r="E12" s="46"/>
      <c r="F12" s="50">
        <f t="shared" si="0"/>
        <v>0</v>
      </c>
      <c r="G12" s="30"/>
      <c r="H12" s="113"/>
      <c r="I12" s="50">
        <f t="shared" si="2"/>
        <v>0</v>
      </c>
      <c r="J12" s="66">
        <f t="shared" si="4"/>
      </c>
      <c r="K12" s="66">
        <f t="shared" si="5"/>
      </c>
      <c r="L12" s="70" t="e">
        <f t="shared" si="3"/>
        <v>#VALUE!</v>
      </c>
    </row>
    <row r="13" spans="1:12" s="3" customFormat="1" ht="15" hidden="1">
      <c r="A13" s="197" t="s">
        <v>10</v>
      </c>
      <c r="B13" s="193"/>
      <c r="C13" s="30"/>
      <c r="D13" s="57" t="e">
        <f t="shared" si="1"/>
        <v>#DIV/0!</v>
      </c>
      <c r="E13" s="46"/>
      <c r="F13" s="50">
        <f t="shared" si="0"/>
        <v>0</v>
      </c>
      <c r="G13" s="30"/>
      <c r="H13" s="113"/>
      <c r="I13" s="50">
        <f t="shared" si="2"/>
        <v>0</v>
      </c>
      <c r="J13" s="66">
        <f t="shared" si="4"/>
      </c>
      <c r="K13" s="66">
        <f t="shared" si="5"/>
      </c>
      <c r="L13" s="70" t="e">
        <f t="shared" si="3"/>
        <v>#VALUE!</v>
      </c>
    </row>
    <row r="14" spans="1:12" s="3" customFormat="1" ht="15">
      <c r="A14" s="197" t="s">
        <v>11</v>
      </c>
      <c r="B14" s="193">
        <v>115.657</v>
      </c>
      <c r="C14" s="30">
        <v>115.7</v>
      </c>
      <c r="D14" s="57">
        <f t="shared" si="1"/>
        <v>100.03717889967749</v>
      </c>
      <c r="E14" s="46">
        <v>96.081</v>
      </c>
      <c r="F14" s="50">
        <f t="shared" si="0"/>
        <v>19.619</v>
      </c>
      <c r="G14" s="30">
        <v>5560</v>
      </c>
      <c r="H14" s="113">
        <v>3600.1</v>
      </c>
      <c r="I14" s="50">
        <f t="shared" si="2"/>
        <v>1959.9</v>
      </c>
      <c r="J14" s="66">
        <f t="shared" si="4"/>
        <v>480.5531547104581</v>
      </c>
      <c r="K14" s="66">
        <f t="shared" si="5"/>
        <v>374.69426837772295</v>
      </c>
      <c r="L14" s="70">
        <f t="shared" si="3"/>
        <v>105.85888633273515</v>
      </c>
    </row>
    <row r="15" spans="1:12" s="3" customFormat="1" ht="15">
      <c r="A15" s="197" t="s">
        <v>12</v>
      </c>
      <c r="B15" s="193">
        <v>116.011</v>
      </c>
      <c r="C15" s="30">
        <v>115</v>
      </c>
      <c r="D15" s="57">
        <f t="shared" si="1"/>
        <v>99.12853091517184</v>
      </c>
      <c r="E15" s="46">
        <v>107.4</v>
      </c>
      <c r="F15" s="50">
        <f t="shared" si="0"/>
        <v>7.599999999999994</v>
      </c>
      <c r="G15" s="30">
        <v>5026</v>
      </c>
      <c r="H15" s="113">
        <v>4100</v>
      </c>
      <c r="I15" s="50">
        <f t="shared" si="2"/>
        <v>926</v>
      </c>
      <c r="J15" s="66">
        <f t="shared" si="4"/>
        <v>437.0434782608696</v>
      </c>
      <c r="K15" s="66">
        <f t="shared" si="5"/>
        <v>381.75046554934823</v>
      </c>
      <c r="L15" s="70">
        <f t="shared" si="3"/>
        <v>55.293012711521385</v>
      </c>
    </row>
    <row r="16" spans="1:12" s="3" customFormat="1" ht="15" hidden="1">
      <c r="A16" s="197" t="s">
        <v>93</v>
      </c>
      <c r="B16" s="193"/>
      <c r="C16" s="30"/>
      <c r="D16" s="57" t="e">
        <f t="shared" si="1"/>
        <v>#DIV/0!</v>
      </c>
      <c r="E16" s="57"/>
      <c r="F16" s="70">
        <f t="shared" si="0"/>
        <v>0</v>
      </c>
      <c r="G16" s="33"/>
      <c r="H16" s="115"/>
      <c r="I16" s="70">
        <f t="shared" si="2"/>
        <v>0</v>
      </c>
      <c r="J16" s="66">
        <f t="shared" si="4"/>
      </c>
      <c r="K16" s="66">
        <f t="shared" si="5"/>
      </c>
      <c r="L16" s="70" t="e">
        <f t="shared" si="3"/>
        <v>#VALUE!</v>
      </c>
    </row>
    <row r="17" spans="1:12" s="3" customFormat="1" ht="15">
      <c r="A17" s="197" t="s">
        <v>13</v>
      </c>
      <c r="B17" s="193">
        <v>56.224</v>
      </c>
      <c r="C17" s="30">
        <v>56.09</v>
      </c>
      <c r="D17" s="57">
        <f t="shared" si="1"/>
        <v>99.76166761525327</v>
      </c>
      <c r="E17" s="57">
        <v>51.9</v>
      </c>
      <c r="F17" s="70">
        <f t="shared" si="0"/>
        <v>4.190000000000005</v>
      </c>
      <c r="G17" s="33">
        <v>2276</v>
      </c>
      <c r="H17" s="115">
        <v>1734.7</v>
      </c>
      <c r="I17" s="70">
        <f t="shared" si="2"/>
        <v>541.3</v>
      </c>
      <c r="J17" s="66">
        <f t="shared" si="4"/>
        <v>405.7764307363166</v>
      </c>
      <c r="K17" s="66">
        <f t="shared" si="5"/>
        <v>334.2389210019268</v>
      </c>
      <c r="L17" s="70">
        <f t="shared" si="3"/>
        <v>71.5375097343898</v>
      </c>
    </row>
    <row r="18" spans="1:12" s="3" customFormat="1" ht="15">
      <c r="A18" s="197" t="s">
        <v>14</v>
      </c>
      <c r="B18" s="193">
        <v>6.989</v>
      </c>
      <c r="C18" s="30">
        <v>6.989</v>
      </c>
      <c r="D18" s="57">
        <f t="shared" si="1"/>
        <v>100</v>
      </c>
      <c r="E18" s="57">
        <v>6.5</v>
      </c>
      <c r="F18" s="70">
        <f t="shared" si="0"/>
        <v>0.4889999999999999</v>
      </c>
      <c r="G18" s="33">
        <v>334.76</v>
      </c>
      <c r="H18" s="115">
        <v>274.5</v>
      </c>
      <c r="I18" s="70">
        <f t="shared" si="2"/>
        <v>60.25999999999999</v>
      </c>
      <c r="J18" s="66">
        <f t="shared" si="4"/>
        <v>478.98125625983687</v>
      </c>
      <c r="K18" s="66">
        <f t="shared" si="5"/>
        <v>422.3076923076923</v>
      </c>
      <c r="L18" s="70">
        <f t="shared" si="3"/>
        <v>56.67356395214455</v>
      </c>
    </row>
    <row r="19" spans="1:12" s="3" customFormat="1" ht="15" hidden="1">
      <c r="A19" s="197" t="s">
        <v>15</v>
      </c>
      <c r="B19" s="193"/>
      <c r="C19" s="30"/>
      <c r="D19" s="57" t="e">
        <f t="shared" si="1"/>
        <v>#DIV/0!</v>
      </c>
      <c r="E19" s="57"/>
      <c r="F19" s="70">
        <f t="shared" si="0"/>
        <v>0</v>
      </c>
      <c r="G19" s="33"/>
      <c r="H19" s="115"/>
      <c r="I19" s="70">
        <f t="shared" si="2"/>
        <v>0</v>
      </c>
      <c r="J19" s="66">
        <f t="shared" si="4"/>
      </c>
      <c r="K19" s="66">
        <f t="shared" si="5"/>
      </c>
      <c r="L19" s="70" t="e">
        <f t="shared" si="3"/>
        <v>#VALUE!</v>
      </c>
    </row>
    <row r="20" spans="1:12" s="3" customFormat="1" ht="15">
      <c r="A20" s="197" t="s">
        <v>16</v>
      </c>
      <c r="B20" s="193">
        <v>102.59</v>
      </c>
      <c r="C20" s="30">
        <v>102.6</v>
      </c>
      <c r="D20" s="57">
        <f t="shared" si="1"/>
        <v>100.00974753874645</v>
      </c>
      <c r="E20" s="57">
        <v>97.5</v>
      </c>
      <c r="F20" s="70">
        <f t="shared" si="0"/>
        <v>5.099999999999994</v>
      </c>
      <c r="G20" s="33">
        <v>4514.4</v>
      </c>
      <c r="H20" s="115">
        <v>4114.4</v>
      </c>
      <c r="I20" s="70">
        <f t="shared" si="2"/>
        <v>400</v>
      </c>
      <c r="J20" s="66">
        <f t="shared" si="4"/>
        <v>440</v>
      </c>
      <c r="K20" s="66">
        <f t="shared" si="5"/>
        <v>421.9897435897435</v>
      </c>
      <c r="L20" s="70">
        <f t="shared" si="3"/>
        <v>18.01025641025649</v>
      </c>
    </row>
    <row r="21" spans="1:12" s="3" customFormat="1" ht="15" hidden="1">
      <c r="A21" s="197" t="s">
        <v>17</v>
      </c>
      <c r="B21" s="193"/>
      <c r="C21" s="30"/>
      <c r="D21" s="57" t="e">
        <f t="shared" si="1"/>
        <v>#DIV/0!</v>
      </c>
      <c r="E21" s="57"/>
      <c r="F21" s="70">
        <f t="shared" si="0"/>
        <v>0</v>
      </c>
      <c r="G21" s="33"/>
      <c r="H21" s="115"/>
      <c r="I21" s="70">
        <f t="shared" si="2"/>
        <v>0</v>
      </c>
      <c r="J21" s="66">
        <f t="shared" si="4"/>
      </c>
      <c r="K21" s="66">
        <f t="shared" si="5"/>
      </c>
      <c r="L21" s="70" t="e">
        <f t="shared" si="3"/>
        <v>#VALUE!</v>
      </c>
    </row>
    <row r="22" spans="1:12" s="3" customFormat="1" ht="15">
      <c r="A22" s="197" t="s">
        <v>18</v>
      </c>
      <c r="B22" s="193">
        <v>9.935</v>
      </c>
      <c r="C22" s="30">
        <v>9.7</v>
      </c>
      <c r="D22" s="57">
        <f t="shared" si="1"/>
        <v>97.6346250629089</v>
      </c>
      <c r="E22" s="57">
        <v>7.1</v>
      </c>
      <c r="F22" s="70">
        <f t="shared" si="0"/>
        <v>2.5999999999999996</v>
      </c>
      <c r="G22" s="33">
        <v>432.8</v>
      </c>
      <c r="H22" s="115">
        <v>263.4</v>
      </c>
      <c r="I22" s="70">
        <f t="shared" si="2"/>
        <v>169.40000000000003</v>
      </c>
      <c r="J22" s="66">
        <f>IF(C22&gt;0,G22/C22*10,"")</f>
        <v>446.18556701030934</v>
      </c>
      <c r="K22" s="66">
        <f t="shared" si="5"/>
        <v>370.98591549295776</v>
      </c>
      <c r="L22" s="70">
        <f t="shared" si="3"/>
        <v>75.19965151735158</v>
      </c>
    </row>
    <row r="23" spans="1:12" s="3" customFormat="1" ht="15" hidden="1">
      <c r="A23" s="197" t="s">
        <v>19</v>
      </c>
      <c r="B23" s="193"/>
      <c r="C23" s="30"/>
      <c r="D23" s="57" t="e">
        <f t="shared" si="1"/>
        <v>#DIV/0!</v>
      </c>
      <c r="E23" s="57"/>
      <c r="F23" s="70">
        <f t="shared" si="0"/>
        <v>0</v>
      </c>
      <c r="G23" s="33"/>
      <c r="H23" s="115"/>
      <c r="I23" s="70">
        <f t="shared" si="2"/>
        <v>0</v>
      </c>
      <c r="J23" s="66">
        <f t="shared" si="4"/>
      </c>
      <c r="K23" s="66">
        <f t="shared" si="5"/>
      </c>
      <c r="L23" s="70" t="e">
        <f t="shared" si="3"/>
        <v>#VALUE!</v>
      </c>
    </row>
    <row r="24" spans="1:12" s="19" customFormat="1" ht="15.75" hidden="1">
      <c r="A24" s="196" t="s">
        <v>20</v>
      </c>
      <c r="B24" s="192"/>
      <c r="C24" s="29">
        <f>SUM(C25:C34)-C28</f>
        <v>0</v>
      </c>
      <c r="D24" s="42" t="e">
        <f t="shared" si="1"/>
        <v>#DIV/0!</v>
      </c>
      <c r="E24" s="42">
        <v>0</v>
      </c>
      <c r="F24" s="44">
        <f t="shared" si="0"/>
        <v>0</v>
      </c>
      <c r="G24" s="29">
        <f>SUM(G25:G34)-G28</f>
        <v>0</v>
      </c>
      <c r="H24" s="112">
        <v>0</v>
      </c>
      <c r="I24" s="44">
        <f t="shared" si="2"/>
        <v>0</v>
      </c>
      <c r="J24" s="66">
        <f t="shared" si="4"/>
      </c>
      <c r="K24" s="66">
        <f t="shared" si="5"/>
      </c>
      <c r="L24" s="70" t="e">
        <f t="shared" si="3"/>
        <v>#VALUE!</v>
      </c>
    </row>
    <row r="25" spans="1:12" s="3" customFormat="1" ht="15" hidden="1">
      <c r="A25" s="197" t="s">
        <v>61</v>
      </c>
      <c r="B25" s="193"/>
      <c r="C25" s="30"/>
      <c r="D25" s="57" t="e">
        <f t="shared" si="1"/>
        <v>#DIV/0!</v>
      </c>
      <c r="E25" s="57"/>
      <c r="F25" s="70">
        <f t="shared" si="0"/>
        <v>0</v>
      </c>
      <c r="G25" s="33"/>
      <c r="H25" s="115"/>
      <c r="I25" s="70">
        <f t="shared" si="2"/>
        <v>0</v>
      </c>
      <c r="J25" s="66">
        <f t="shared" si="4"/>
      </c>
      <c r="K25" s="66">
        <f t="shared" si="5"/>
      </c>
      <c r="L25" s="70" t="e">
        <f t="shared" si="3"/>
        <v>#VALUE!</v>
      </c>
    </row>
    <row r="26" spans="1:12" s="3" customFormat="1" ht="15" hidden="1">
      <c r="A26" s="197" t="s">
        <v>21</v>
      </c>
      <c r="B26" s="193"/>
      <c r="C26" s="30"/>
      <c r="D26" s="57" t="e">
        <f t="shared" si="1"/>
        <v>#DIV/0!</v>
      </c>
      <c r="E26" s="57"/>
      <c r="F26" s="70">
        <f t="shared" si="0"/>
        <v>0</v>
      </c>
      <c r="G26" s="33"/>
      <c r="H26" s="115"/>
      <c r="I26" s="70">
        <f t="shared" si="2"/>
        <v>0</v>
      </c>
      <c r="J26" s="66">
        <f t="shared" si="4"/>
      </c>
      <c r="K26" s="66">
        <f t="shared" si="5"/>
      </c>
      <c r="L26" s="70" t="e">
        <f t="shared" si="3"/>
        <v>#VALUE!</v>
      </c>
    </row>
    <row r="27" spans="1:12" s="3" customFormat="1" ht="15" hidden="1">
      <c r="A27" s="197" t="s">
        <v>22</v>
      </c>
      <c r="B27" s="193"/>
      <c r="C27" s="30"/>
      <c r="D27" s="57" t="e">
        <f t="shared" si="1"/>
        <v>#DIV/0!</v>
      </c>
      <c r="E27" s="57"/>
      <c r="F27" s="70">
        <f t="shared" si="0"/>
        <v>0</v>
      </c>
      <c r="G27" s="33"/>
      <c r="H27" s="115"/>
      <c r="I27" s="70">
        <f t="shared" si="2"/>
        <v>0</v>
      </c>
      <c r="J27" s="66">
        <f t="shared" si="4"/>
      </c>
      <c r="K27" s="66">
        <f t="shared" si="5"/>
      </c>
      <c r="L27" s="70" t="e">
        <f t="shared" si="3"/>
        <v>#VALUE!</v>
      </c>
    </row>
    <row r="28" spans="1:12" s="3" customFormat="1" ht="15" hidden="1">
      <c r="A28" s="197" t="s">
        <v>62</v>
      </c>
      <c r="B28" s="193"/>
      <c r="C28" s="30"/>
      <c r="D28" s="57" t="e">
        <f t="shared" si="1"/>
        <v>#DIV/0!</v>
      </c>
      <c r="E28" s="57"/>
      <c r="F28" s="70">
        <f t="shared" si="0"/>
        <v>0</v>
      </c>
      <c r="G28" s="33"/>
      <c r="H28" s="115"/>
      <c r="I28" s="70">
        <f t="shared" si="2"/>
        <v>0</v>
      </c>
      <c r="J28" s="66">
        <f t="shared" si="4"/>
      </c>
      <c r="K28" s="66">
        <f t="shared" si="5"/>
      </c>
      <c r="L28" s="70" t="e">
        <f t="shared" si="3"/>
        <v>#VALUE!</v>
      </c>
    </row>
    <row r="29" spans="1:12" s="3" customFormat="1" ht="15" hidden="1">
      <c r="A29" s="197" t="s">
        <v>23</v>
      </c>
      <c r="B29" s="193"/>
      <c r="C29" s="30"/>
      <c r="D29" s="57" t="e">
        <f t="shared" si="1"/>
        <v>#DIV/0!</v>
      </c>
      <c r="E29" s="57"/>
      <c r="F29" s="70">
        <f t="shared" si="0"/>
        <v>0</v>
      </c>
      <c r="G29" s="33"/>
      <c r="H29" s="115"/>
      <c r="I29" s="70">
        <f t="shared" si="2"/>
        <v>0</v>
      </c>
      <c r="J29" s="66">
        <f t="shared" si="4"/>
      </c>
      <c r="K29" s="66">
        <f t="shared" si="5"/>
      </c>
      <c r="L29" s="70" t="e">
        <f t="shared" si="3"/>
        <v>#VALUE!</v>
      </c>
    </row>
    <row r="30" spans="1:12" s="3" customFormat="1" ht="15" hidden="1">
      <c r="A30" s="197" t="s">
        <v>24</v>
      </c>
      <c r="B30" s="193"/>
      <c r="C30" s="30"/>
      <c r="D30" s="57" t="e">
        <f t="shared" si="1"/>
        <v>#DIV/0!</v>
      </c>
      <c r="E30" s="57"/>
      <c r="F30" s="70">
        <f t="shared" si="0"/>
        <v>0</v>
      </c>
      <c r="G30" s="33"/>
      <c r="H30" s="115"/>
      <c r="I30" s="70">
        <f t="shared" si="2"/>
        <v>0</v>
      </c>
      <c r="J30" s="66">
        <f t="shared" si="4"/>
      </c>
      <c r="K30" s="66">
        <f t="shared" si="5"/>
      </c>
      <c r="L30" s="70" t="e">
        <f t="shared" si="3"/>
        <v>#VALUE!</v>
      </c>
    </row>
    <row r="31" spans="1:12" s="3" customFormat="1" ht="15" hidden="1">
      <c r="A31" s="197" t="s">
        <v>25</v>
      </c>
      <c r="B31" s="193"/>
      <c r="C31" s="30"/>
      <c r="D31" s="57" t="e">
        <f t="shared" si="1"/>
        <v>#DIV/0!</v>
      </c>
      <c r="E31" s="57"/>
      <c r="F31" s="70">
        <f t="shared" si="0"/>
        <v>0</v>
      </c>
      <c r="G31" s="33"/>
      <c r="H31" s="115"/>
      <c r="I31" s="70">
        <f t="shared" si="2"/>
        <v>0</v>
      </c>
      <c r="J31" s="66">
        <f t="shared" si="4"/>
      </c>
      <c r="K31" s="66">
        <f t="shared" si="5"/>
      </c>
      <c r="L31" s="70" t="e">
        <f t="shared" si="3"/>
        <v>#VALUE!</v>
      </c>
    </row>
    <row r="32" spans="1:12" s="3" customFormat="1" ht="15" hidden="1">
      <c r="A32" s="197" t="s">
        <v>26</v>
      </c>
      <c r="B32" s="193"/>
      <c r="C32" s="30"/>
      <c r="D32" s="57" t="e">
        <f t="shared" si="1"/>
        <v>#DIV/0!</v>
      </c>
      <c r="E32" s="57"/>
      <c r="F32" s="70">
        <f t="shared" si="0"/>
        <v>0</v>
      </c>
      <c r="G32" s="33"/>
      <c r="H32" s="115"/>
      <c r="I32" s="70">
        <f t="shared" si="2"/>
        <v>0</v>
      </c>
      <c r="J32" s="66">
        <f t="shared" si="4"/>
      </c>
      <c r="K32" s="66">
        <f t="shared" si="5"/>
      </c>
      <c r="L32" s="70" t="e">
        <f t="shared" si="3"/>
        <v>#VALUE!</v>
      </c>
    </row>
    <row r="33" spans="1:12" s="3" customFormat="1" ht="15" hidden="1">
      <c r="A33" s="197" t="s">
        <v>27</v>
      </c>
      <c r="B33" s="193"/>
      <c r="C33" s="180"/>
      <c r="D33" s="57" t="e">
        <f t="shared" si="1"/>
        <v>#DIV/0!</v>
      </c>
      <c r="E33" s="57"/>
      <c r="F33" s="70">
        <f t="shared" si="0"/>
        <v>0</v>
      </c>
      <c r="G33" s="33"/>
      <c r="H33" s="115"/>
      <c r="I33" s="70">
        <f t="shared" si="2"/>
        <v>0</v>
      </c>
      <c r="J33" s="66">
        <f t="shared" si="4"/>
      </c>
      <c r="K33" s="66">
        <f t="shared" si="5"/>
      </c>
      <c r="L33" s="70" t="e">
        <f t="shared" si="3"/>
        <v>#VALUE!</v>
      </c>
    </row>
    <row r="34" spans="1:12" s="3" customFormat="1" ht="15" hidden="1">
      <c r="A34" s="197" t="s">
        <v>28</v>
      </c>
      <c r="B34" s="193"/>
      <c r="C34" s="30"/>
      <c r="D34" s="57" t="e">
        <f t="shared" si="1"/>
        <v>#DIV/0!</v>
      </c>
      <c r="E34" s="57"/>
      <c r="F34" s="70">
        <f t="shared" si="0"/>
        <v>0</v>
      </c>
      <c r="G34" s="33"/>
      <c r="H34" s="115"/>
      <c r="I34" s="70">
        <f t="shared" si="2"/>
        <v>0</v>
      </c>
      <c r="J34" s="66">
        <f t="shared" si="4"/>
      </c>
      <c r="K34" s="66">
        <f t="shared" si="5"/>
      </c>
      <c r="L34" s="70" t="e">
        <f t="shared" si="3"/>
        <v>#VALUE!</v>
      </c>
    </row>
    <row r="35" spans="1:12" s="19" customFormat="1" ht="15.75">
      <c r="A35" s="196" t="s">
        <v>94</v>
      </c>
      <c r="B35" s="192">
        <v>206.122</v>
      </c>
      <c r="C35" s="29">
        <f>SUM(C36:C41)</f>
        <v>202.85999999999999</v>
      </c>
      <c r="D35" s="42">
        <f t="shared" si="1"/>
        <v>98.4174420973986</v>
      </c>
      <c r="E35" s="42">
        <v>166.1</v>
      </c>
      <c r="F35" s="44">
        <f t="shared" si="0"/>
        <v>36.75999999999999</v>
      </c>
      <c r="G35" s="29">
        <f>SUM(G36:G41)</f>
        <v>11400.83</v>
      </c>
      <c r="H35" s="42">
        <v>7449.9</v>
      </c>
      <c r="I35" s="44">
        <f>G35-H35</f>
        <v>3950.9300000000003</v>
      </c>
      <c r="J35" s="45">
        <f t="shared" si="4"/>
        <v>562.0048309178744</v>
      </c>
      <c r="K35" s="45">
        <f t="shared" si="5"/>
        <v>448.5189644792294</v>
      </c>
      <c r="L35" s="44">
        <f>J35-K35</f>
        <v>113.48586643864502</v>
      </c>
    </row>
    <row r="36" spans="1:12" s="25" customFormat="1" ht="15" hidden="1">
      <c r="A36" s="197" t="s">
        <v>63</v>
      </c>
      <c r="B36" s="193"/>
      <c r="C36" s="30"/>
      <c r="D36" s="46" t="e">
        <f t="shared" si="1"/>
        <v>#DIV/0!</v>
      </c>
      <c r="E36" s="46"/>
      <c r="F36" s="50">
        <f t="shared" si="0"/>
        <v>0</v>
      </c>
      <c r="G36" s="30"/>
      <c r="H36" s="113"/>
      <c r="I36" s="50">
        <f t="shared" si="2"/>
        <v>0</v>
      </c>
      <c r="J36" s="66">
        <f t="shared" si="4"/>
      </c>
      <c r="K36" s="66">
        <f t="shared" si="5"/>
      </c>
      <c r="L36" s="50" t="e">
        <f aca="true" t="shared" si="6" ref="L36:L98">J36-K36</f>
        <v>#VALUE!</v>
      </c>
    </row>
    <row r="37" spans="1:12" s="3" customFormat="1" ht="15" hidden="1">
      <c r="A37" s="197" t="s">
        <v>67</v>
      </c>
      <c r="B37" s="193"/>
      <c r="C37" s="30"/>
      <c r="D37" s="46" t="e">
        <f t="shared" si="1"/>
        <v>#DIV/0!</v>
      </c>
      <c r="E37" s="46"/>
      <c r="F37" s="50">
        <f t="shared" si="0"/>
        <v>0</v>
      </c>
      <c r="G37" s="30"/>
      <c r="H37" s="113"/>
      <c r="I37" s="50">
        <f t="shared" si="2"/>
        <v>0</v>
      </c>
      <c r="J37" s="66">
        <f t="shared" si="4"/>
      </c>
      <c r="K37" s="66">
        <f t="shared" si="5"/>
      </c>
      <c r="L37" s="50" t="e">
        <f t="shared" si="6"/>
        <v>#VALUE!</v>
      </c>
    </row>
    <row r="38" spans="1:12" s="3" customFormat="1" ht="15">
      <c r="A38" s="197" t="s">
        <v>30</v>
      </c>
      <c r="B38" s="193">
        <v>186.961</v>
      </c>
      <c r="C38" s="30">
        <v>184.1</v>
      </c>
      <c r="D38" s="46">
        <f t="shared" si="1"/>
        <v>98.46973432961954</v>
      </c>
      <c r="E38" s="46">
        <v>147.6</v>
      </c>
      <c r="F38" s="50">
        <f t="shared" si="0"/>
        <v>36.5</v>
      </c>
      <c r="G38" s="30">
        <v>10396.9</v>
      </c>
      <c r="H38" s="113">
        <v>6883</v>
      </c>
      <c r="I38" s="50">
        <f t="shared" si="2"/>
        <v>3513.8999999999996</v>
      </c>
      <c r="J38" s="66">
        <f t="shared" si="4"/>
        <v>564.7419880499729</v>
      </c>
      <c r="K38" s="66">
        <f t="shared" si="5"/>
        <v>466.3279132791328</v>
      </c>
      <c r="L38" s="50">
        <f t="shared" si="6"/>
        <v>98.41407477084005</v>
      </c>
    </row>
    <row r="39" spans="1:12" s="3" customFormat="1" ht="15" hidden="1">
      <c r="A39" s="197" t="s">
        <v>31</v>
      </c>
      <c r="B39" s="193"/>
      <c r="C39" s="30"/>
      <c r="D39" s="46" t="e">
        <f t="shared" si="1"/>
        <v>#DIV/0!</v>
      </c>
      <c r="E39" s="126"/>
      <c r="F39" s="50">
        <f t="shared" si="0"/>
        <v>0</v>
      </c>
      <c r="G39" s="30"/>
      <c r="H39" s="113"/>
      <c r="I39" s="50">
        <f>G39-H39</f>
        <v>0</v>
      </c>
      <c r="J39" s="66">
        <f t="shared" si="4"/>
      </c>
      <c r="K39" s="66">
        <f t="shared" si="5"/>
      </c>
      <c r="L39" s="50" t="e">
        <f t="shared" si="6"/>
        <v>#VALUE!</v>
      </c>
    </row>
    <row r="40" spans="1:12" s="3" customFormat="1" ht="15">
      <c r="A40" s="197" t="s">
        <v>32</v>
      </c>
      <c r="B40" s="193">
        <v>0.8</v>
      </c>
      <c r="C40" s="30">
        <v>0.5</v>
      </c>
      <c r="D40" s="46">
        <f t="shared" si="1"/>
        <v>62.5</v>
      </c>
      <c r="E40" s="46"/>
      <c r="F40" s="70">
        <f t="shared" si="0"/>
        <v>0.5</v>
      </c>
      <c r="G40" s="33">
        <v>27.5</v>
      </c>
      <c r="H40" s="115"/>
      <c r="I40" s="70">
        <f t="shared" si="2"/>
        <v>27.5</v>
      </c>
      <c r="J40" s="66">
        <f t="shared" si="4"/>
        <v>550</v>
      </c>
      <c r="K40" s="66">
        <f t="shared" si="5"/>
      </c>
      <c r="L40" s="70" t="e">
        <f t="shared" si="6"/>
        <v>#VALUE!</v>
      </c>
    </row>
    <row r="41" spans="1:12" s="3" customFormat="1" ht="15">
      <c r="A41" s="197" t="s">
        <v>33</v>
      </c>
      <c r="B41" s="193">
        <v>18.374</v>
      </c>
      <c r="C41" s="30">
        <v>18.26</v>
      </c>
      <c r="D41" s="46">
        <f t="shared" si="1"/>
        <v>99.37955807118757</v>
      </c>
      <c r="E41" s="46">
        <v>18.5</v>
      </c>
      <c r="F41" s="50">
        <f t="shared" si="0"/>
        <v>-0.23999999999999844</v>
      </c>
      <c r="G41" s="30">
        <v>976.43</v>
      </c>
      <c r="H41" s="113">
        <v>566.9</v>
      </c>
      <c r="I41" s="50">
        <f t="shared" si="2"/>
        <v>409.53</v>
      </c>
      <c r="J41" s="66">
        <f t="shared" si="4"/>
        <v>534.7371303395399</v>
      </c>
      <c r="K41" s="66">
        <f t="shared" si="5"/>
        <v>306.4324324324324</v>
      </c>
      <c r="L41" s="50">
        <f t="shared" si="6"/>
        <v>228.30469790710754</v>
      </c>
    </row>
    <row r="42" spans="1:12" s="19" customFormat="1" ht="15.75">
      <c r="A42" s="196" t="s">
        <v>99</v>
      </c>
      <c r="B42" s="192">
        <v>46.295</v>
      </c>
      <c r="C42" s="31">
        <f>SUM(C43:C49)</f>
        <v>38.474000000000004</v>
      </c>
      <c r="D42" s="52">
        <f t="shared" si="1"/>
        <v>83.10616697267524</v>
      </c>
      <c r="E42" s="42">
        <v>41.755</v>
      </c>
      <c r="F42" s="44">
        <f t="shared" si="0"/>
        <v>-3.280999999999999</v>
      </c>
      <c r="G42" s="31">
        <f>SUM(G43:G49)</f>
        <v>2512.987</v>
      </c>
      <c r="H42" s="42">
        <v>2050.1</v>
      </c>
      <c r="I42" s="44">
        <f>G42-H42</f>
        <v>462.88700000000017</v>
      </c>
      <c r="J42" s="45">
        <f t="shared" si="4"/>
        <v>653.1649945417685</v>
      </c>
      <c r="K42" s="45">
        <f t="shared" si="5"/>
        <v>490.9831157945155</v>
      </c>
      <c r="L42" s="71">
        <f t="shared" si="6"/>
        <v>162.18187874725294</v>
      </c>
    </row>
    <row r="43" spans="1:12" s="3" customFormat="1" ht="15" hidden="1">
      <c r="A43" s="197" t="s">
        <v>64</v>
      </c>
      <c r="B43" s="193"/>
      <c r="C43" s="30"/>
      <c r="D43" s="46" t="e">
        <f t="shared" si="1"/>
        <v>#DIV/0!</v>
      </c>
      <c r="E43" s="46"/>
      <c r="F43" s="50">
        <f t="shared" si="0"/>
        <v>0</v>
      </c>
      <c r="G43" s="30"/>
      <c r="H43" s="113"/>
      <c r="I43" s="50">
        <f t="shared" si="2"/>
        <v>0</v>
      </c>
      <c r="J43" s="66">
        <f t="shared" si="4"/>
      </c>
      <c r="K43" s="66">
        <f t="shared" si="5"/>
      </c>
      <c r="L43" s="70" t="e">
        <f t="shared" si="6"/>
        <v>#VALUE!</v>
      </c>
    </row>
    <row r="44" spans="1:12" s="3" customFormat="1" ht="15" hidden="1">
      <c r="A44" s="197" t="s">
        <v>65</v>
      </c>
      <c r="B44" s="193"/>
      <c r="C44" s="30"/>
      <c r="D44" s="46" t="e">
        <f t="shared" si="1"/>
        <v>#DIV/0!</v>
      </c>
      <c r="E44" s="46"/>
      <c r="F44" s="50">
        <f t="shared" si="0"/>
        <v>0</v>
      </c>
      <c r="G44" s="30"/>
      <c r="H44" s="113"/>
      <c r="I44" s="50">
        <f t="shared" si="2"/>
        <v>0</v>
      </c>
      <c r="J44" s="66">
        <f t="shared" si="4"/>
      </c>
      <c r="K44" s="66">
        <f t="shared" si="5"/>
      </c>
      <c r="L44" s="70" t="e">
        <f t="shared" si="6"/>
        <v>#VALUE!</v>
      </c>
    </row>
    <row r="45" spans="1:12" s="3" customFormat="1" ht="15" hidden="1">
      <c r="A45" s="197" t="s">
        <v>66</v>
      </c>
      <c r="B45" s="193"/>
      <c r="C45" s="30"/>
      <c r="D45" s="46" t="e">
        <f t="shared" si="1"/>
        <v>#DIV/0!</v>
      </c>
      <c r="E45" s="46"/>
      <c r="F45" s="50">
        <f t="shared" si="0"/>
        <v>0</v>
      </c>
      <c r="G45" s="30"/>
      <c r="H45" s="113"/>
      <c r="I45" s="50">
        <f>G45-H45</f>
        <v>0</v>
      </c>
      <c r="J45" s="66">
        <f t="shared" si="4"/>
      </c>
      <c r="K45" s="66">
        <f t="shared" si="5"/>
      </c>
      <c r="L45" s="70" t="e">
        <f t="shared" si="6"/>
        <v>#VALUE!</v>
      </c>
    </row>
    <row r="46" spans="1:12" s="3" customFormat="1" ht="15">
      <c r="A46" s="197" t="s">
        <v>29</v>
      </c>
      <c r="B46" s="193">
        <v>4.918</v>
      </c>
      <c r="C46" s="30">
        <v>4.774</v>
      </c>
      <c r="D46" s="46">
        <f t="shared" si="1"/>
        <v>97.07198047986986</v>
      </c>
      <c r="E46" s="46">
        <v>6.155</v>
      </c>
      <c r="F46" s="50">
        <f t="shared" si="0"/>
        <v>-1.3810000000000002</v>
      </c>
      <c r="G46" s="30">
        <v>223.287</v>
      </c>
      <c r="H46" s="113">
        <v>264</v>
      </c>
      <c r="I46" s="50">
        <f>G46-H46</f>
        <v>-40.712999999999994</v>
      </c>
      <c r="J46" s="66">
        <f t="shared" si="4"/>
        <v>467.71470465018854</v>
      </c>
      <c r="K46" s="66">
        <f t="shared" si="5"/>
        <v>428.91957757920386</v>
      </c>
      <c r="L46" s="70">
        <f t="shared" si="6"/>
        <v>38.79512707098468</v>
      </c>
    </row>
    <row r="47" spans="1:12" s="3" customFormat="1" ht="15" hidden="1">
      <c r="A47" s="197" t="s">
        <v>68</v>
      </c>
      <c r="B47" s="193"/>
      <c r="C47" s="30"/>
      <c r="D47" s="46" t="e">
        <f t="shared" si="1"/>
        <v>#DIV/0!</v>
      </c>
      <c r="E47" s="46"/>
      <c r="F47" s="50">
        <f t="shared" si="0"/>
        <v>0</v>
      </c>
      <c r="G47" s="30"/>
      <c r="H47" s="113"/>
      <c r="I47" s="50">
        <f>G47-H47</f>
        <v>0</v>
      </c>
      <c r="J47" s="66">
        <f t="shared" si="4"/>
      </c>
      <c r="K47" s="66">
        <f t="shared" si="5"/>
      </c>
      <c r="L47" s="70" t="e">
        <f t="shared" si="6"/>
        <v>#VALUE!</v>
      </c>
    </row>
    <row r="48" spans="1:12" s="3" customFormat="1" ht="15">
      <c r="A48" s="197" t="s">
        <v>69</v>
      </c>
      <c r="B48" s="193">
        <v>3.809</v>
      </c>
      <c r="C48" s="30">
        <v>2.9</v>
      </c>
      <c r="D48" s="46">
        <f t="shared" si="1"/>
        <v>76.1354686269362</v>
      </c>
      <c r="E48" s="46">
        <v>1.5</v>
      </c>
      <c r="F48" s="50">
        <f t="shared" si="0"/>
        <v>1.4</v>
      </c>
      <c r="G48" s="30">
        <v>83.9</v>
      </c>
      <c r="H48" s="113">
        <v>54.7</v>
      </c>
      <c r="I48" s="50">
        <f>G48-H48</f>
        <v>29.200000000000003</v>
      </c>
      <c r="J48" s="66">
        <f t="shared" si="4"/>
        <v>289.3103448275862</v>
      </c>
      <c r="K48" s="66">
        <f t="shared" si="5"/>
        <v>364.6666666666667</v>
      </c>
      <c r="L48" s="70">
        <f t="shared" si="6"/>
        <v>-75.35632183908046</v>
      </c>
    </row>
    <row r="49" spans="1:12" s="3" customFormat="1" ht="15">
      <c r="A49" s="197" t="s">
        <v>96</v>
      </c>
      <c r="B49" s="193">
        <v>37.568</v>
      </c>
      <c r="C49" s="30">
        <v>30.8</v>
      </c>
      <c r="D49" s="46">
        <f t="shared" si="1"/>
        <v>81.98466780238502</v>
      </c>
      <c r="E49" s="46">
        <v>34.1</v>
      </c>
      <c r="F49" s="50">
        <f t="shared" si="0"/>
        <v>-3.3000000000000007</v>
      </c>
      <c r="G49" s="30">
        <v>2205.8</v>
      </c>
      <c r="H49" s="113">
        <v>1731.4</v>
      </c>
      <c r="I49" s="50">
        <f>G49-H49</f>
        <v>474.4000000000001</v>
      </c>
      <c r="J49" s="66">
        <f t="shared" si="4"/>
        <v>716.1688311688312</v>
      </c>
      <c r="K49" s="66">
        <f t="shared" si="5"/>
        <v>507.741935483871</v>
      </c>
      <c r="L49" s="70">
        <f t="shared" si="6"/>
        <v>208.4268956849602</v>
      </c>
    </row>
    <row r="50" spans="1:12" s="19" customFormat="1" ht="15.75">
      <c r="A50" s="53" t="s">
        <v>34</v>
      </c>
      <c r="B50" s="192">
        <v>222.815</v>
      </c>
      <c r="C50" s="32">
        <f>SUM(C51:C65)-C62</f>
        <v>221.46999999999997</v>
      </c>
      <c r="D50" s="42">
        <f t="shared" si="1"/>
        <v>99.3963602091421</v>
      </c>
      <c r="E50" s="42">
        <v>214.69999999999996</v>
      </c>
      <c r="F50" s="44">
        <f t="shared" si="0"/>
        <v>6.77000000000001</v>
      </c>
      <c r="G50" s="32">
        <f>SUM(G51:G65)-G62</f>
        <v>7830.9</v>
      </c>
      <c r="H50" s="112">
        <v>6635.299999999999</v>
      </c>
      <c r="I50" s="54">
        <f>SUM(I51:I65)-I62</f>
        <v>1195.6</v>
      </c>
      <c r="J50" s="45">
        <f t="shared" si="4"/>
        <v>353.58739332640994</v>
      </c>
      <c r="K50" s="45">
        <f t="shared" si="5"/>
        <v>309.04983698183514</v>
      </c>
      <c r="L50" s="55">
        <f t="shared" si="6"/>
        <v>44.537556344574796</v>
      </c>
    </row>
    <row r="51" spans="1:12" s="25" customFormat="1" ht="15">
      <c r="A51" s="56" t="s">
        <v>70</v>
      </c>
      <c r="B51" s="193">
        <v>51.358</v>
      </c>
      <c r="C51" s="33">
        <v>51</v>
      </c>
      <c r="D51" s="46">
        <f t="shared" si="1"/>
        <v>99.30293235717902</v>
      </c>
      <c r="E51" s="46">
        <v>50.7</v>
      </c>
      <c r="F51" s="70">
        <f t="shared" si="0"/>
        <v>0.29999999999999716</v>
      </c>
      <c r="G51" s="33">
        <v>1330</v>
      </c>
      <c r="H51" s="115">
        <v>1269</v>
      </c>
      <c r="I51" s="117">
        <f t="shared" si="2"/>
        <v>61</v>
      </c>
      <c r="J51" s="66">
        <f t="shared" si="4"/>
        <v>260.78431372549016</v>
      </c>
      <c r="K51" s="66">
        <f t="shared" si="5"/>
        <v>250.29585798816566</v>
      </c>
      <c r="L51" s="117">
        <f t="shared" si="6"/>
        <v>10.4884557373245</v>
      </c>
    </row>
    <row r="52" spans="1:12" s="3" customFormat="1" ht="15" hidden="1">
      <c r="A52" s="56" t="s">
        <v>71</v>
      </c>
      <c r="B52" s="193"/>
      <c r="C52" s="33"/>
      <c r="D52" s="46" t="e">
        <f t="shared" si="1"/>
        <v>#DIV/0!</v>
      </c>
      <c r="E52" s="46"/>
      <c r="F52" s="70">
        <f t="shared" si="0"/>
        <v>0</v>
      </c>
      <c r="G52" s="33"/>
      <c r="H52" s="115"/>
      <c r="I52" s="117">
        <f t="shared" si="2"/>
        <v>0</v>
      </c>
      <c r="J52" s="66">
        <f t="shared" si="4"/>
      </c>
      <c r="K52" s="66">
        <f t="shared" si="5"/>
      </c>
      <c r="L52" s="117" t="e">
        <f t="shared" si="6"/>
        <v>#VALUE!</v>
      </c>
    </row>
    <row r="53" spans="1:12" s="3" customFormat="1" ht="15">
      <c r="A53" s="56" t="s">
        <v>72</v>
      </c>
      <c r="B53" s="193">
        <v>24.659</v>
      </c>
      <c r="C53" s="33">
        <v>24.659</v>
      </c>
      <c r="D53" s="46">
        <f t="shared" si="1"/>
        <v>100</v>
      </c>
      <c r="E53" s="46">
        <v>24.8</v>
      </c>
      <c r="F53" s="70">
        <f t="shared" si="0"/>
        <v>-0.1410000000000018</v>
      </c>
      <c r="G53" s="33">
        <v>1159</v>
      </c>
      <c r="H53" s="115">
        <v>1008</v>
      </c>
      <c r="I53" s="117">
        <f t="shared" si="2"/>
        <v>151</v>
      </c>
      <c r="J53" s="66">
        <f t="shared" si="4"/>
        <v>470.01094934912203</v>
      </c>
      <c r="K53" s="66">
        <f t="shared" si="5"/>
        <v>406.45161290322574</v>
      </c>
      <c r="L53" s="117">
        <f t="shared" si="6"/>
        <v>63.55933644589629</v>
      </c>
    </row>
    <row r="54" spans="1:12" s="3" customFormat="1" ht="15">
      <c r="A54" s="56" t="s">
        <v>73</v>
      </c>
      <c r="B54" s="193">
        <v>63.212</v>
      </c>
      <c r="C54" s="33">
        <v>63.2</v>
      </c>
      <c r="D54" s="46">
        <f t="shared" si="1"/>
        <v>99.98101626273493</v>
      </c>
      <c r="E54" s="46">
        <v>57.7</v>
      </c>
      <c r="F54" s="70">
        <f t="shared" si="0"/>
        <v>5.5</v>
      </c>
      <c r="G54" s="33">
        <v>2294.5</v>
      </c>
      <c r="H54" s="115">
        <v>2008</v>
      </c>
      <c r="I54" s="117">
        <f t="shared" si="2"/>
        <v>286.5</v>
      </c>
      <c r="J54" s="66">
        <f t="shared" si="4"/>
        <v>363.05379746835445</v>
      </c>
      <c r="K54" s="66">
        <f t="shared" si="5"/>
        <v>348.0069324090121</v>
      </c>
      <c r="L54" s="117">
        <f t="shared" si="6"/>
        <v>15.046865059342338</v>
      </c>
    </row>
    <row r="55" spans="1:12" s="3" customFormat="1" ht="15" hidden="1">
      <c r="A55" s="56" t="s">
        <v>74</v>
      </c>
      <c r="B55" s="193"/>
      <c r="C55" s="33"/>
      <c r="D55" s="46" t="e">
        <f t="shared" si="1"/>
        <v>#DIV/0!</v>
      </c>
      <c r="E55" s="46"/>
      <c r="F55" s="70">
        <f t="shared" si="0"/>
        <v>0</v>
      </c>
      <c r="G55" s="33"/>
      <c r="H55" s="115"/>
      <c r="I55" s="117">
        <f t="shared" si="2"/>
        <v>0</v>
      </c>
      <c r="J55" s="66">
        <f t="shared" si="4"/>
      </c>
      <c r="K55" s="66">
        <f t="shared" si="5"/>
      </c>
      <c r="L55" s="117" t="e">
        <f t="shared" si="6"/>
        <v>#VALUE!</v>
      </c>
    </row>
    <row r="56" spans="1:12" s="3" customFormat="1" ht="15">
      <c r="A56" s="56" t="s">
        <v>35</v>
      </c>
      <c r="B56" s="193">
        <v>1.311</v>
      </c>
      <c r="C56" s="33">
        <v>1.311</v>
      </c>
      <c r="D56" s="46">
        <f t="shared" si="1"/>
        <v>100</v>
      </c>
      <c r="E56" s="46">
        <v>0.9</v>
      </c>
      <c r="F56" s="70">
        <f t="shared" si="0"/>
        <v>0.4109999999999999</v>
      </c>
      <c r="G56" s="33">
        <v>40.7</v>
      </c>
      <c r="H56" s="115">
        <v>18.9</v>
      </c>
      <c r="I56" s="117">
        <f t="shared" si="2"/>
        <v>21.800000000000004</v>
      </c>
      <c r="J56" s="66">
        <f t="shared" si="4"/>
        <v>310.45003813882533</v>
      </c>
      <c r="K56" s="66">
        <f t="shared" si="5"/>
        <v>209.99999999999997</v>
      </c>
      <c r="L56" s="117">
        <f t="shared" si="6"/>
        <v>100.45003813882536</v>
      </c>
    </row>
    <row r="57" spans="1:12" s="3" customFormat="1" ht="15" hidden="1">
      <c r="A57" s="56" t="s">
        <v>36</v>
      </c>
      <c r="B57" s="193"/>
      <c r="C57" s="33"/>
      <c r="D57" s="46" t="e">
        <f t="shared" si="1"/>
        <v>#DIV/0!</v>
      </c>
      <c r="E57" s="46"/>
      <c r="F57" s="70">
        <f t="shared" si="0"/>
        <v>0</v>
      </c>
      <c r="G57" s="33"/>
      <c r="H57" s="115"/>
      <c r="I57" s="117">
        <f t="shared" si="2"/>
        <v>0</v>
      </c>
      <c r="J57" s="66">
        <f t="shared" si="4"/>
      </c>
      <c r="K57" s="66">
        <f t="shared" si="5"/>
      </c>
      <c r="L57" s="117" t="e">
        <f t="shared" si="6"/>
        <v>#VALUE!</v>
      </c>
    </row>
    <row r="58" spans="1:12" s="3" customFormat="1" ht="15">
      <c r="A58" s="56" t="s">
        <v>75</v>
      </c>
      <c r="B58" s="193">
        <v>7.798</v>
      </c>
      <c r="C58" s="33">
        <v>7.7</v>
      </c>
      <c r="D58" s="46">
        <f t="shared" si="1"/>
        <v>98.74326750448833</v>
      </c>
      <c r="E58" s="46">
        <v>12.7</v>
      </c>
      <c r="F58" s="70">
        <f t="shared" si="0"/>
        <v>-4.999999999999999</v>
      </c>
      <c r="G58" s="33">
        <v>205.3</v>
      </c>
      <c r="H58" s="115">
        <v>204.5</v>
      </c>
      <c r="I58" s="117">
        <f t="shared" si="2"/>
        <v>0.8000000000000114</v>
      </c>
      <c r="J58" s="66">
        <f t="shared" si="4"/>
        <v>266.62337662337666</v>
      </c>
      <c r="K58" s="66">
        <f t="shared" si="5"/>
        <v>161.02362204724412</v>
      </c>
      <c r="L58" s="117">
        <f t="shared" si="6"/>
        <v>105.59975457613254</v>
      </c>
    </row>
    <row r="59" spans="1:12" s="3" customFormat="1" ht="15">
      <c r="A59" s="56" t="s">
        <v>37</v>
      </c>
      <c r="B59" s="193">
        <v>0.6</v>
      </c>
      <c r="C59" s="33">
        <v>0.6</v>
      </c>
      <c r="D59" s="46">
        <f t="shared" si="1"/>
        <v>100</v>
      </c>
      <c r="E59" s="46"/>
      <c r="F59" s="70">
        <f t="shared" si="0"/>
        <v>0.6</v>
      </c>
      <c r="G59" s="33">
        <v>8.4</v>
      </c>
      <c r="H59" s="115"/>
      <c r="I59" s="117">
        <f t="shared" si="2"/>
        <v>8.4</v>
      </c>
      <c r="J59" s="66">
        <f t="shared" si="4"/>
        <v>140.00000000000003</v>
      </c>
      <c r="K59" s="66">
        <f t="shared" si="5"/>
      </c>
      <c r="L59" s="117" t="e">
        <f t="shared" si="6"/>
        <v>#VALUE!</v>
      </c>
    </row>
    <row r="60" spans="1:12" s="3" customFormat="1" ht="15">
      <c r="A60" s="56" t="s">
        <v>38</v>
      </c>
      <c r="B60" s="193">
        <v>51.073</v>
      </c>
      <c r="C60" s="33">
        <v>50.9</v>
      </c>
      <c r="D60" s="46">
        <f t="shared" si="1"/>
        <v>99.661269163746</v>
      </c>
      <c r="E60" s="46">
        <v>46.8</v>
      </c>
      <c r="F60" s="70">
        <f t="shared" si="0"/>
        <v>4.100000000000001</v>
      </c>
      <c r="G60" s="33">
        <v>2003.8</v>
      </c>
      <c r="H60" s="115">
        <v>1487.3</v>
      </c>
      <c r="I60" s="117">
        <f t="shared" si="2"/>
        <v>516.5</v>
      </c>
      <c r="J60" s="66">
        <f t="shared" si="4"/>
        <v>393.6738703339882</v>
      </c>
      <c r="K60" s="66">
        <f t="shared" si="5"/>
        <v>317.7991452991453</v>
      </c>
      <c r="L60" s="117">
        <f t="shared" si="6"/>
        <v>75.87472503484287</v>
      </c>
    </row>
    <row r="61" spans="1:12" s="3" customFormat="1" ht="15" hidden="1">
      <c r="A61" s="56" t="s">
        <v>95</v>
      </c>
      <c r="B61" s="193"/>
      <c r="C61" s="33"/>
      <c r="D61" s="46" t="e">
        <f t="shared" si="1"/>
        <v>#DIV/0!</v>
      </c>
      <c r="E61" s="46"/>
      <c r="F61" s="70">
        <f t="shared" si="0"/>
        <v>0</v>
      </c>
      <c r="G61" s="33"/>
      <c r="H61" s="115"/>
      <c r="I61" s="117">
        <f t="shared" si="2"/>
        <v>0</v>
      </c>
      <c r="J61" s="66">
        <f t="shared" si="4"/>
      </c>
      <c r="K61" s="66">
        <f t="shared" si="5"/>
      </c>
      <c r="L61" s="117" t="e">
        <f t="shared" si="6"/>
        <v>#VALUE!</v>
      </c>
    </row>
    <row r="62" spans="1:12" s="3" customFormat="1" ht="15" hidden="1">
      <c r="A62" s="56"/>
      <c r="B62" s="193"/>
      <c r="C62" s="33"/>
      <c r="D62" s="46" t="e">
        <f t="shared" si="1"/>
        <v>#DIV/0!</v>
      </c>
      <c r="E62" s="46"/>
      <c r="F62" s="70">
        <f t="shared" si="0"/>
        <v>0</v>
      </c>
      <c r="G62" s="33"/>
      <c r="H62" s="115"/>
      <c r="I62" s="117">
        <f t="shared" si="2"/>
        <v>0</v>
      </c>
      <c r="J62" s="66">
        <f t="shared" si="4"/>
      </c>
      <c r="K62" s="66">
        <f t="shared" si="5"/>
      </c>
      <c r="L62" s="117" t="e">
        <f t="shared" si="6"/>
        <v>#VALUE!</v>
      </c>
    </row>
    <row r="63" spans="1:12" s="3" customFormat="1" ht="15" hidden="1">
      <c r="A63" s="197" t="s">
        <v>39</v>
      </c>
      <c r="B63" s="193"/>
      <c r="C63" s="33"/>
      <c r="D63" s="46" t="e">
        <f t="shared" si="1"/>
        <v>#DIV/0!</v>
      </c>
      <c r="E63" s="46"/>
      <c r="F63" s="70">
        <f t="shared" si="0"/>
        <v>0</v>
      </c>
      <c r="G63" s="33"/>
      <c r="H63" s="115"/>
      <c r="I63" s="117">
        <f t="shared" si="2"/>
        <v>0</v>
      </c>
      <c r="J63" s="66">
        <f t="shared" si="4"/>
      </c>
      <c r="K63" s="66">
        <f t="shared" si="5"/>
      </c>
      <c r="L63" s="117" t="e">
        <f t="shared" si="6"/>
        <v>#VALUE!</v>
      </c>
    </row>
    <row r="64" spans="1:12" s="3" customFormat="1" ht="15">
      <c r="A64" s="197" t="s">
        <v>40</v>
      </c>
      <c r="B64" s="193">
        <v>8.018</v>
      </c>
      <c r="C64" s="30">
        <v>7.9</v>
      </c>
      <c r="D64" s="46">
        <f t="shared" si="1"/>
        <v>98.52831129957596</v>
      </c>
      <c r="E64" s="46">
        <v>7.6</v>
      </c>
      <c r="F64" s="70">
        <f t="shared" si="0"/>
        <v>0.3000000000000007</v>
      </c>
      <c r="G64" s="30">
        <v>298.5</v>
      </c>
      <c r="H64" s="113">
        <v>236.9</v>
      </c>
      <c r="I64" s="58">
        <f t="shared" si="2"/>
        <v>61.599999999999994</v>
      </c>
      <c r="J64" s="66">
        <f t="shared" si="4"/>
        <v>377.8481012658228</v>
      </c>
      <c r="K64" s="66">
        <f t="shared" si="5"/>
        <v>311.7105263157895</v>
      </c>
      <c r="L64" s="117">
        <f t="shared" si="6"/>
        <v>66.1375749500333</v>
      </c>
    </row>
    <row r="65" spans="1:12" s="3" customFormat="1" ht="15">
      <c r="A65" s="56" t="s">
        <v>41</v>
      </c>
      <c r="B65" s="193">
        <v>14.73</v>
      </c>
      <c r="C65" s="33">
        <v>14.2</v>
      </c>
      <c r="D65" s="46">
        <f t="shared" si="1"/>
        <v>96.40190088255261</v>
      </c>
      <c r="E65" s="46">
        <v>13.5</v>
      </c>
      <c r="F65" s="70">
        <f t="shared" si="0"/>
        <v>0.6999999999999993</v>
      </c>
      <c r="G65" s="33">
        <v>490.7</v>
      </c>
      <c r="H65" s="113">
        <v>402.7</v>
      </c>
      <c r="I65" s="58">
        <f t="shared" si="2"/>
        <v>88</v>
      </c>
      <c r="J65" s="66">
        <f t="shared" si="4"/>
        <v>345.5633802816902</v>
      </c>
      <c r="K65" s="66">
        <f t="shared" si="5"/>
        <v>298.2962962962963</v>
      </c>
      <c r="L65" s="117">
        <f t="shared" si="6"/>
        <v>47.26708398539387</v>
      </c>
    </row>
    <row r="66" spans="1:12" s="19" customFormat="1" ht="15.75" hidden="1">
      <c r="A66" s="53" t="s">
        <v>76</v>
      </c>
      <c r="B66" s="192"/>
      <c r="C66" s="32">
        <f>SUM(C67:C72)-C70-C71</f>
        <v>0</v>
      </c>
      <c r="D66" s="42" t="e">
        <f t="shared" si="1"/>
        <v>#DIV/0!</v>
      </c>
      <c r="E66" s="42">
        <v>0</v>
      </c>
      <c r="F66" s="44">
        <f t="shared" si="0"/>
        <v>0</v>
      </c>
      <c r="G66" s="32">
        <f>SUM(G67:G72)-G70-G71</f>
        <v>0</v>
      </c>
      <c r="H66" s="112">
        <v>0</v>
      </c>
      <c r="I66" s="54">
        <f t="shared" si="2"/>
        <v>0</v>
      </c>
      <c r="J66" s="66">
        <f t="shared" si="4"/>
      </c>
      <c r="K66" s="66">
        <f t="shared" si="5"/>
      </c>
      <c r="L66" s="55" t="e">
        <f t="shared" si="6"/>
        <v>#VALUE!</v>
      </c>
    </row>
    <row r="67" spans="1:12" s="3" customFormat="1" ht="15" hidden="1">
      <c r="A67" s="56" t="s">
        <v>77</v>
      </c>
      <c r="B67" s="193"/>
      <c r="C67" s="33"/>
      <c r="D67" s="46" t="e">
        <f t="shared" si="1"/>
        <v>#DIV/0!</v>
      </c>
      <c r="E67" s="46"/>
      <c r="F67" s="70">
        <f t="shared" si="0"/>
        <v>0</v>
      </c>
      <c r="G67" s="33"/>
      <c r="H67" s="113"/>
      <c r="I67" s="58">
        <f t="shared" si="2"/>
        <v>0</v>
      </c>
      <c r="J67" s="66">
        <f t="shared" si="4"/>
      </c>
      <c r="K67" s="66">
        <f t="shared" si="5"/>
      </c>
      <c r="L67" s="58" t="e">
        <f t="shared" si="6"/>
        <v>#VALUE!</v>
      </c>
    </row>
    <row r="68" spans="1:12" s="3" customFormat="1" ht="15.75" hidden="1">
      <c r="A68" s="56" t="s">
        <v>42</v>
      </c>
      <c r="B68" s="193"/>
      <c r="C68" s="33"/>
      <c r="D68" s="46" t="e">
        <f t="shared" si="1"/>
        <v>#DIV/0!</v>
      </c>
      <c r="E68" s="46"/>
      <c r="F68" s="44">
        <f t="shared" si="0"/>
        <v>0</v>
      </c>
      <c r="G68" s="33"/>
      <c r="H68" s="113"/>
      <c r="I68" s="58">
        <f t="shared" si="2"/>
        <v>0</v>
      </c>
      <c r="J68" s="66">
        <f t="shared" si="4"/>
      </c>
      <c r="K68" s="66">
        <f t="shared" si="5"/>
      </c>
      <c r="L68" s="58" t="e">
        <f t="shared" si="6"/>
        <v>#VALUE!</v>
      </c>
    </row>
    <row r="69" spans="1:12" s="3" customFormat="1" ht="15.75" hidden="1">
      <c r="A69" s="56" t="s">
        <v>43</v>
      </c>
      <c r="B69" s="193"/>
      <c r="C69" s="33"/>
      <c r="D69" s="46" t="e">
        <f t="shared" si="1"/>
        <v>#DIV/0!</v>
      </c>
      <c r="E69" s="46"/>
      <c r="F69" s="44">
        <f aca="true" t="shared" si="7" ref="F69:F100">C69-E69</f>
        <v>0</v>
      </c>
      <c r="G69" s="33"/>
      <c r="H69" s="113"/>
      <c r="I69" s="58">
        <f t="shared" si="2"/>
        <v>0</v>
      </c>
      <c r="J69" s="66">
        <f t="shared" si="4"/>
      </c>
      <c r="K69" s="66">
        <f t="shared" si="5"/>
      </c>
      <c r="L69" s="58" t="e">
        <f t="shared" si="6"/>
        <v>#VALUE!</v>
      </c>
    </row>
    <row r="70" spans="1:12" s="3" customFormat="1" ht="15.75" hidden="1">
      <c r="A70" s="56" t="s">
        <v>78</v>
      </c>
      <c r="B70" s="193"/>
      <c r="C70" s="33"/>
      <c r="D70" s="46" t="e">
        <f aca="true" t="shared" si="8" ref="D70:D100">C70/B70*100</f>
        <v>#DIV/0!</v>
      </c>
      <c r="E70" s="46"/>
      <c r="F70" s="44">
        <f t="shared" si="7"/>
        <v>0</v>
      </c>
      <c r="G70" s="33"/>
      <c r="H70" s="113"/>
      <c r="I70" s="58">
        <f aca="true" t="shared" si="9" ref="I70:I100">G70-H70</f>
        <v>0</v>
      </c>
      <c r="J70" s="66">
        <f t="shared" si="4"/>
      </c>
      <c r="K70" s="66">
        <f t="shared" si="5"/>
      </c>
      <c r="L70" s="58" t="e">
        <f t="shared" si="6"/>
        <v>#VALUE!</v>
      </c>
    </row>
    <row r="71" spans="1:12" s="3" customFormat="1" ht="15.75" hidden="1">
      <c r="A71" s="56" t="s">
        <v>79</v>
      </c>
      <c r="B71" s="193"/>
      <c r="C71" s="33"/>
      <c r="D71" s="46" t="e">
        <f t="shared" si="8"/>
        <v>#DIV/0!</v>
      </c>
      <c r="E71" s="46"/>
      <c r="F71" s="44">
        <f t="shared" si="7"/>
        <v>0</v>
      </c>
      <c r="G71" s="33"/>
      <c r="H71" s="113"/>
      <c r="I71" s="58">
        <f t="shared" si="9"/>
        <v>0</v>
      </c>
      <c r="J71" s="66">
        <f t="shared" si="4"/>
      </c>
      <c r="K71" s="66">
        <f t="shared" si="5"/>
      </c>
      <c r="L71" s="58" t="e">
        <f t="shared" si="6"/>
        <v>#VALUE!</v>
      </c>
    </row>
    <row r="72" spans="1:12" s="3" customFormat="1" ht="15.75" hidden="1">
      <c r="A72" s="56" t="s">
        <v>44</v>
      </c>
      <c r="B72" s="193"/>
      <c r="C72" s="33"/>
      <c r="D72" s="46" t="e">
        <f t="shared" si="8"/>
        <v>#DIV/0!</v>
      </c>
      <c r="E72" s="46"/>
      <c r="F72" s="44">
        <f t="shared" si="7"/>
        <v>0</v>
      </c>
      <c r="G72" s="33"/>
      <c r="H72" s="113"/>
      <c r="I72" s="58">
        <f t="shared" si="9"/>
        <v>0</v>
      </c>
      <c r="J72" s="66">
        <f aca="true" t="shared" si="10" ref="J72:J105">IF(C72&gt;0,G72/C72*10,"")</f>
      </c>
      <c r="K72" s="66">
        <f aca="true" t="shared" si="11" ref="K72:K78">IF(E72&gt;0,H72/E72*10,"")</f>
      </c>
      <c r="L72" s="58" t="e">
        <f t="shared" si="6"/>
        <v>#VALUE!</v>
      </c>
    </row>
    <row r="73" spans="1:12" s="19" customFormat="1" ht="15.75">
      <c r="A73" s="53" t="s">
        <v>45</v>
      </c>
      <c r="B73" s="192">
        <v>23.189</v>
      </c>
      <c r="C73" s="32">
        <f>SUM(C74:C89)-C80-C81-C89</f>
        <v>23.2</v>
      </c>
      <c r="D73" s="42">
        <f t="shared" si="8"/>
        <v>100.04743628444521</v>
      </c>
      <c r="E73" s="42">
        <v>22.2</v>
      </c>
      <c r="F73" s="54">
        <f t="shared" si="7"/>
        <v>1</v>
      </c>
      <c r="G73" s="32">
        <f>SUM(G74:G89)-G80-G81-G89</f>
        <v>1136.7</v>
      </c>
      <c r="H73" s="112">
        <v>810</v>
      </c>
      <c r="I73" s="54">
        <f t="shared" si="9"/>
        <v>326.70000000000005</v>
      </c>
      <c r="J73" s="45">
        <f t="shared" si="10"/>
        <v>489.9568965517242</v>
      </c>
      <c r="K73" s="45">
        <f t="shared" si="11"/>
        <v>364.86486486486484</v>
      </c>
      <c r="L73" s="55">
        <f t="shared" si="6"/>
        <v>125.09203168685934</v>
      </c>
    </row>
    <row r="74" spans="1:12" s="3" customFormat="1" ht="15" hidden="1">
      <c r="A74" s="56" t="s">
        <v>80</v>
      </c>
      <c r="B74" s="193"/>
      <c r="C74" s="33"/>
      <c r="D74" s="46" t="e">
        <f t="shared" si="8"/>
        <v>#DIV/0!</v>
      </c>
      <c r="E74" s="46"/>
      <c r="F74" s="50">
        <f t="shared" si="7"/>
        <v>0</v>
      </c>
      <c r="G74" s="33"/>
      <c r="H74" s="113"/>
      <c r="I74" s="58">
        <f t="shared" si="9"/>
        <v>0</v>
      </c>
      <c r="J74" s="66">
        <f t="shared" si="10"/>
      </c>
      <c r="K74" s="66">
        <f t="shared" si="11"/>
      </c>
      <c r="L74" s="58" t="e">
        <f t="shared" si="6"/>
        <v>#VALUE!</v>
      </c>
    </row>
    <row r="75" spans="1:12" s="3" customFormat="1" ht="15" hidden="1">
      <c r="A75" s="56" t="s">
        <v>81</v>
      </c>
      <c r="B75" s="193"/>
      <c r="C75" s="33"/>
      <c r="D75" s="46" t="e">
        <f t="shared" si="8"/>
        <v>#DIV/0!</v>
      </c>
      <c r="E75" s="46"/>
      <c r="F75" s="50">
        <f t="shared" si="7"/>
        <v>0</v>
      </c>
      <c r="G75" s="33"/>
      <c r="H75" s="113"/>
      <c r="I75" s="58">
        <f t="shared" si="9"/>
        <v>0</v>
      </c>
      <c r="J75" s="66">
        <f t="shared" si="10"/>
      </c>
      <c r="K75" s="66">
        <f t="shared" si="11"/>
      </c>
      <c r="L75" s="58" t="e">
        <f t="shared" si="6"/>
        <v>#VALUE!</v>
      </c>
    </row>
    <row r="76" spans="1:12" s="3" customFormat="1" ht="15" hidden="1">
      <c r="A76" s="56" t="s">
        <v>82</v>
      </c>
      <c r="B76" s="193"/>
      <c r="C76" s="33"/>
      <c r="D76" s="46" t="e">
        <f t="shared" si="8"/>
        <v>#DIV/0!</v>
      </c>
      <c r="E76" s="46"/>
      <c r="F76" s="50">
        <f t="shared" si="7"/>
        <v>0</v>
      </c>
      <c r="G76" s="33"/>
      <c r="H76" s="113"/>
      <c r="I76" s="58">
        <f t="shared" si="9"/>
        <v>0</v>
      </c>
      <c r="J76" s="66">
        <f t="shared" si="10"/>
      </c>
      <c r="K76" s="66">
        <f t="shared" si="11"/>
      </c>
      <c r="L76" s="58" t="e">
        <f t="shared" si="6"/>
        <v>#VALUE!</v>
      </c>
    </row>
    <row r="77" spans="1:12" s="3" customFormat="1" ht="15" hidden="1">
      <c r="A77" s="56" t="s">
        <v>83</v>
      </c>
      <c r="B77" s="193"/>
      <c r="C77" s="33"/>
      <c r="D77" s="46" t="e">
        <f t="shared" si="8"/>
        <v>#DIV/0!</v>
      </c>
      <c r="E77" s="46"/>
      <c r="F77" s="50">
        <f t="shared" si="7"/>
        <v>0</v>
      </c>
      <c r="G77" s="33"/>
      <c r="H77" s="113"/>
      <c r="I77" s="58">
        <f t="shared" si="9"/>
        <v>0</v>
      </c>
      <c r="J77" s="66">
        <f t="shared" si="10"/>
      </c>
      <c r="K77" s="66">
        <f t="shared" si="11"/>
      </c>
      <c r="L77" s="58" t="e">
        <f t="shared" si="6"/>
        <v>#VALUE!</v>
      </c>
    </row>
    <row r="78" spans="1:12" s="3" customFormat="1" ht="15">
      <c r="A78" s="198" t="s">
        <v>46</v>
      </c>
      <c r="B78" s="194">
        <v>23.189</v>
      </c>
      <c r="C78" s="74">
        <v>23.2</v>
      </c>
      <c r="D78" s="63">
        <f t="shared" si="8"/>
        <v>100.04743628444521</v>
      </c>
      <c r="E78" s="63">
        <v>22.2</v>
      </c>
      <c r="F78" s="63">
        <f t="shared" si="7"/>
        <v>1</v>
      </c>
      <c r="G78" s="74">
        <v>1136.7</v>
      </c>
      <c r="H78" s="169">
        <v>810</v>
      </c>
      <c r="I78" s="62">
        <f t="shared" si="9"/>
        <v>326.70000000000005</v>
      </c>
      <c r="J78" s="74">
        <f t="shared" si="10"/>
        <v>489.9568965517242</v>
      </c>
      <c r="K78" s="157">
        <f t="shared" si="11"/>
        <v>364.86486486486484</v>
      </c>
      <c r="L78" s="62">
        <f t="shared" si="6"/>
        <v>125.09203168685934</v>
      </c>
    </row>
    <row r="79" spans="1:12" s="3" customFormat="1" ht="15" hidden="1">
      <c r="A79" s="150" t="s">
        <v>47</v>
      </c>
      <c r="B79" s="165"/>
      <c r="C79" s="130"/>
      <c r="D79" s="131" t="e">
        <f t="shared" si="8"/>
        <v>#DIV/0!</v>
      </c>
      <c r="E79" s="131"/>
      <c r="F79" s="166">
        <f t="shared" si="7"/>
        <v>0</v>
      </c>
      <c r="G79" s="130"/>
      <c r="H79" s="216"/>
      <c r="I79" s="144">
        <f t="shared" si="9"/>
        <v>0</v>
      </c>
      <c r="J79" s="142">
        <f t="shared" si="10"/>
      </c>
      <c r="K79" s="131" t="e">
        <f aca="true" t="shared" si="12" ref="K79:K100">H79/E79*10</f>
        <v>#DIV/0!</v>
      </c>
      <c r="L79" s="144" t="e">
        <f t="shared" si="6"/>
        <v>#VALUE!</v>
      </c>
    </row>
    <row r="80" spans="1:12" s="3" customFormat="1" ht="15" hidden="1">
      <c r="A80" s="56" t="s">
        <v>84</v>
      </c>
      <c r="B80" s="193"/>
      <c r="C80" s="33"/>
      <c r="D80" s="46" t="e">
        <f t="shared" si="8"/>
        <v>#DIV/0!</v>
      </c>
      <c r="E80" s="46"/>
      <c r="F80" s="50">
        <f t="shared" si="7"/>
        <v>0</v>
      </c>
      <c r="G80" s="33"/>
      <c r="H80" s="113"/>
      <c r="I80" s="58">
        <f t="shared" si="9"/>
        <v>0</v>
      </c>
      <c r="J80" s="66">
        <f t="shared" si="10"/>
      </c>
      <c r="K80" s="46" t="e">
        <f t="shared" si="12"/>
        <v>#DIV/0!</v>
      </c>
      <c r="L80" s="58" t="e">
        <f t="shared" si="6"/>
        <v>#VALUE!</v>
      </c>
    </row>
    <row r="81" spans="1:12" s="3" customFormat="1" ht="15" hidden="1">
      <c r="A81" s="56" t="s">
        <v>85</v>
      </c>
      <c r="B81" s="193"/>
      <c r="C81" s="33"/>
      <c r="D81" s="46" t="e">
        <f t="shared" si="8"/>
        <v>#DIV/0!</v>
      </c>
      <c r="E81" s="46"/>
      <c r="F81" s="50">
        <f t="shared" si="7"/>
        <v>0</v>
      </c>
      <c r="G81" s="33"/>
      <c r="H81" s="113"/>
      <c r="I81" s="58">
        <f t="shared" si="9"/>
        <v>0</v>
      </c>
      <c r="J81" s="66">
        <f t="shared" si="10"/>
      </c>
      <c r="K81" s="46" t="e">
        <f t="shared" si="12"/>
        <v>#DIV/0!</v>
      </c>
      <c r="L81" s="58" t="e">
        <f t="shared" si="6"/>
        <v>#VALUE!</v>
      </c>
    </row>
    <row r="82" spans="1:12" s="3" customFormat="1" ht="15" hidden="1">
      <c r="A82" s="56" t="s">
        <v>48</v>
      </c>
      <c r="B82" s="193"/>
      <c r="C82" s="33"/>
      <c r="D82" s="46" t="e">
        <f t="shared" si="8"/>
        <v>#DIV/0!</v>
      </c>
      <c r="E82" s="46"/>
      <c r="F82" s="50">
        <f t="shared" si="7"/>
        <v>0</v>
      </c>
      <c r="G82" s="33"/>
      <c r="H82" s="113"/>
      <c r="I82" s="58">
        <f t="shared" si="9"/>
        <v>0</v>
      </c>
      <c r="J82" s="66">
        <f t="shared" si="10"/>
      </c>
      <c r="K82" s="46" t="e">
        <f t="shared" si="12"/>
        <v>#DIV/0!</v>
      </c>
      <c r="L82" s="58" t="e">
        <f t="shared" si="6"/>
        <v>#VALUE!</v>
      </c>
    </row>
    <row r="83" spans="1:12" s="3" customFormat="1" ht="15" hidden="1">
      <c r="A83" s="56" t="s">
        <v>86</v>
      </c>
      <c r="B83" s="193"/>
      <c r="C83" s="33"/>
      <c r="D83" s="46" t="e">
        <f t="shared" si="8"/>
        <v>#DIV/0!</v>
      </c>
      <c r="E83" s="46"/>
      <c r="F83" s="50">
        <f t="shared" si="7"/>
        <v>0</v>
      </c>
      <c r="G83" s="33"/>
      <c r="H83" s="113"/>
      <c r="I83" s="58">
        <f t="shared" si="9"/>
        <v>0</v>
      </c>
      <c r="J83" s="66">
        <f t="shared" si="10"/>
      </c>
      <c r="K83" s="46" t="e">
        <f t="shared" si="12"/>
        <v>#DIV/0!</v>
      </c>
      <c r="L83" s="58" t="e">
        <f t="shared" si="6"/>
        <v>#VALUE!</v>
      </c>
    </row>
    <row r="84" spans="1:12" s="3" customFormat="1" ht="15" hidden="1">
      <c r="A84" s="56" t="s">
        <v>49</v>
      </c>
      <c r="B84" s="193"/>
      <c r="C84" s="33"/>
      <c r="D84" s="46" t="e">
        <f t="shared" si="8"/>
        <v>#DIV/0!</v>
      </c>
      <c r="E84" s="46"/>
      <c r="F84" s="50">
        <f t="shared" si="7"/>
        <v>0</v>
      </c>
      <c r="G84" s="33"/>
      <c r="H84" s="113"/>
      <c r="I84" s="58">
        <f t="shared" si="9"/>
        <v>0</v>
      </c>
      <c r="J84" s="66">
        <f t="shared" si="10"/>
      </c>
      <c r="K84" s="46" t="e">
        <f t="shared" si="12"/>
        <v>#DIV/0!</v>
      </c>
      <c r="L84" s="58" t="e">
        <f t="shared" si="6"/>
        <v>#VALUE!</v>
      </c>
    </row>
    <row r="85" spans="1:12" s="3" customFormat="1" ht="15" hidden="1">
      <c r="A85" s="56" t="s">
        <v>50</v>
      </c>
      <c r="B85" s="193"/>
      <c r="C85" s="33"/>
      <c r="D85" s="46" t="e">
        <f t="shared" si="8"/>
        <v>#DIV/0!</v>
      </c>
      <c r="E85" s="46"/>
      <c r="F85" s="50">
        <f t="shared" si="7"/>
        <v>0</v>
      </c>
      <c r="G85" s="33"/>
      <c r="H85" s="113"/>
      <c r="I85" s="58">
        <f t="shared" si="9"/>
        <v>0</v>
      </c>
      <c r="J85" s="66">
        <f t="shared" si="10"/>
      </c>
      <c r="K85" s="46" t="e">
        <f t="shared" si="12"/>
        <v>#DIV/0!</v>
      </c>
      <c r="L85" s="58" t="e">
        <f t="shared" si="6"/>
        <v>#VALUE!</v>
      </c>
    </row>
    <row r="86" spans="1:12" s="3" customFormat="1" ht="15" hidden="1">
      <c r="A86" s="56" t="s">
        <v>51</v>
      </c>
      <c r="B86" s="193"/>
      <c r="C86" s="33"/>
      <c r="D86" s="46" t="e">
        <f t="shared" si="8"/>
        <v>#DIV/0!</v>
      </c>
      <c r="E86" s="46"/>
      <c r="F86" s="117">
        <f t="shared" si="7"/>
        <v>0</v>
      </c>
      <c r="G86" s="33"/>
      <c r="H86" s="113"/>
      <c r="I86" s="58">
        <f t="shared" si="9"/>
        <v>0</v>
      </c>
      <c r="J86" s="66">
        <f t="shared" si="10"/>
      </c>
      <c r="K86" s="46" t="e">
        <f t="shared" si="12"/>
        <v>#DIV/0!</v>
      </c>
      <c r="L86" s="58" t="e">
        <f t="shared" si="6"/>
        <v>#VALUE!</v>
      </c>
    </row>
    <row r="87" spans="1:12" s="3" customFormat="1" ht="15" hidden="1">
      <c r="A87" s="197" t="s">
        <v>52</v>
      </c>
      <c r="B87" s="193"/>
      <c r="C87" s="33"/>
      <c r="D87" s="46" t="e">
        <f t="shared" si="8"/>
        <v>#DIV/0!</v>
      </c>
      <c r="E87" s="46"/>
      <c r="F87" s="50">
        <f t="shared" si="7"/>
        <v>0</v>
      </c>
      <c r="G87" s="33"/>
      <c r="H87" s="113"/>
      <c r="I87" s="58">
        <f t="shared" si="9"/>
        <v>0</v>
      </c>
      <c r="J87" s="66">
        <f t="shared" si="10"/>
      </c>
      <c r="K87" s="46" t="e">
        <f t="shared" si="12"/>
        <v>#DIV/0!</v>
      </c>
      <c r="L87" s="58" t="e">
        <f t="shared" si="6"/>
        <v>#VALUE!</v>
      </c>
    </row>
    <row r="88" spans="1:12" s="3" customFormat="1" ht="15" hidden="1">
      <c r="A88" s="56" t="s">
        <v>98</v>
      </c>
      <c r="B88" s="193"/>
      <c r="C88" s="33"/>
      <c r="D88" s="46" t="e">
        <f t="shared" si="8"/>
        <v>#DIV/0!</v>
      </c>
      <c r="E88" s="46"/>
      <c r="F88" s="50">
        <f t="shared" si="7"/>
        <v>0</v>
      </c>
      <c r="G88" s="33"/>
      <c r="H88" s="113"/>
      <c r="I88" s="58">
        <f t="shared" si="9"/>
        <v>0</v>
      </c>
      <c r="J88" s="66">
        <f t="shared" si="10"/>
      </c>
      <c r="K88" s="46" t="e">
        <f t="shared" si="12"/>
        <v>#DIV/0!</v>
      </c>
      <c r="L88" s="58" t="e">
        <f t="shared" si="6"/>
        <v>#VALUE!</v>
      </c>
    </row>
    <row r="89" spans="1:12" s="3" customFormat="1" ht="15" hidden="1">
      <c r="A89" s="56" t="s">
        <v>87</v>
      </c>
      <c r="B89" s="193"/>
      <c r="C89" s="33"/>
      <c r="D89" s="46" t="e">
        <f t="shared" si="8"/>
        <v>#DIV/0!</v>
      </c>
      <c r="E89" s="46"/>
      <c r="F89" s="50">
        <f t="shared" si="7"/>
        <v>0</v>
      </c>
      <c r="G89" s="33"/>
      <c r="H89" s="113"/>
      <c r="I89" s="58">
        <f t="shared" si="9"/>
        <v>0</v>
      </c>
      <c r="J89" s="66">
        <f t="shared" si="10"/>
      </c>
      <c r="K89" s="46" t="e">
        <f t="shared" si="12"/>
        <v>#DIV/0!</v>
      </c>
      <c r="L89" s="58" t="e">
        <f t="shared" si="6"/>
        <v>#VALUE!</v>
      </c>
    </row>
    <row r="90" spans="1:12" s="19" customFormat="1" ht="15.75" hidden="1">
      <c r="A90" s="53" t="s">
        <v>53</v>
      </c>
      <c r="B90" s="192"/>
      <c r="C90" s="32">
        <f>SUM(C91:C100)-C96</f>
        <v>0</v>
      </c>
      <c r="D90" s="42" t="e">
        <f t="shared" si="8"/>
        <v>#DIV/0!</v>
      </c>
      <c r="E90" s="42">
        <v>0</v>
      </c>
      <c r="F90" s="55">
        <f t="shared" si="7"/>
        <v>0</v>
      </c>
      <c r="G90" s="32">
        <f>SUM(G91:G100)-G96</f>
        <v>0</v>
      </c>
      <c r="H90" s="112">
        <v>0</v>
      </c>
      <c r="I90" s="54">
        <f t="shared" si="9"/>
        <v>0</v>
      </c>
      <c r="J90" s="66">
        <f t="shared" si="10"/>
      </c>
      <c r="K90" s="46" t="e">
        <f t="shared" si="12"/>
        <v>#DIV/0!</v>
      </c>
      <c r="L90" s="54" t="e">
        <f t="shared" si="6"/>
        <v>#VALUE!</v>
      </c>
    </row>
    <row r="91" spans="1:12" s="3" customFormat="1" ht="15" hidden="1">
      <c r="A91" s="56" t="s">
        <v>88</v>
      </c>
      <c r="B91" s="193"/>
      <c r="C91" s="33"/>
      <c r="D91" s="46" t="e">
        <f t="shared" si="8"/>
        <v>#DIV/0!</v>
      </c>
      <c r="E91" s="46"/>
      <c r="F91" s="70">
        <f t="shared" si="7"/>
        <v>0</v>
      </c>
      <c r="G91" s="33"/>
      <c r="H91" s="115"/>
      <c r="I91" s="117">
        <f t="shared" si="9"/>
        <v>0</v>
      </c>
      <c r="J91" s="66">
        <f t="shared" si="10"/>
      </c>
      <c r="K91" s="57" t="e">
        <f t="shared" si="12"/>
        <v>#DIV/0!</v>
      </c>
      <c r="L91" s="117" t="e">
        <f t="shared" si="6"/>
        <v>#VALUE!</v>
      </c>
    </row>
    <row r="92" spans="1:12" s="3" customFormat="1" ht="15" hidden="1">
      <c r="A92" s="56" t="s">
        <v>54</v>
      </c>
      <c r="B92" s="193"/>
      <c r="C92" s="33"/>
      <c r="D92" s="46" t="e">
        <f t="shared" si="8"/>
        <v>#DIV/0!</v>
      </c>
      <c r="E92" s="46"/>
      <c r="F92" s="58">
        <f t="shared" si="7"/>
        <v>0</v>
      </c>
      <c r="G92" s="33"/>
      <c r="H92" s="115"/>
      <c r="I92" s="117">
        <f t="shared" si="9"/>
        <v>0</v>
      </c>
      <c r="J92" s="66">
        <f t="shared" si="10"/>
      </c>
      <c r="K92" s="57" t="e">
        <f t="shared" si="12"/>
        <v>#DIV/0!</v>
      </c>
      <c r="L92" s="117" t="e">
        <f t="shared" si="6"/>
        <v>#VALUE!</v>
      </c>
    </row>
    <row r="93" spans="1:12" s="3" customFormat="1" ht="15" hidden="1">
      <c r="A93" s="56" t="s">
        <v>55</v>
      </c>
      <c r="B93" s="193"/>
      <c r="C93" s="33"/>
      <c r="D93" s="46" t="e">
        <f t="shared" si="8"/>
        <v>#DIV/0!</v>
      </c>
      <c r="E93" s="46"/>
      <c r="F93" s="58">
        <f t="shared" si="7"/>
        <v>0</v>
      </c>
      <c r="G93" s="33"/>
      <c r="H93" s="115"/>
      <c r="I93" s="117">
        <f t="shared" si="9"/>
        <v>0</v>
      </c>
      <c r="J93" s="66">
        <f t="shared" si="10"/>
      </c>
      <c r="K93" s="57" t="e">
        <f t="shared" si="12"/>
        <v>#DIV/0!</v>
      </c>
      <c r="L93" s="117" t="e">
        <f t="shared" si="6"/>
        <v>#VALUE!</v>
      </c>
    </row>
    <row r="94" spans="1:12" s="3" customFormat="1" ht="15" hidden="1">
      <c r="A94" s="198" t="s">
        <v>56</v>
      </c>
      <c r="B94" s="194"/>
      <c r="C94" s="74"/>
      <c r="D94" s="63" t="e">
        <f t="shared" si="8"/>
        <v>#DIV/0!</v>
      </c>
      <c r="E94" s="63"/>
      <c r="F94" s="62">
        <f t="shared" si="7"/>
        <v>0</v>
      </c>
      <c r="G94" s="74"/>
      <c r="H94" s="156"/>
      <c r="I94" s="132">
        <f t="shared" si="9"/>
        <v>0</v>
      </c>
      <c r="J94" s="66">
        <f t="shared" si="10"/>
      </c>
      <c r="K94" s="72" t="e">
        <f t="shared" si="12"/>
        <v>#DIV/0!</v>
      </c>
      <c r="L94" s="132" t="e">
        <f t="shared" si="6"/>
        <v>#VALUE!</v>
      </c>
    </row>
    <row r="95" spans="1:12" s="3" customFormat="1" ht="15" hidden="1">
      <c r="A95" s="150" t="s">
        <v>57</v>
      </c>
      <c r="B95" s="127"/>
      <c r="C95" s="130"/>
      <c r="D95" s="131" t="e">
        <f t="shared" si="8"/>
        <v>#DIV/0!</v>
      </c>
      <c r="E95" s="131"/>
      <c r="F95" s="151">
        <f t="shared" si="7"/>
        <v>0</v>
      </c>
      <c r="G95" s="130"/>
      <c r="H95" s="152"/>
      <c r="I95" s="153">
        <f t="shared" si="9"/>
        <v>0</v>
      </c>
      <c r="J95" s="66">
        <f t="shared" si="10"/>
      </c>
      <c r="K95" s="154" t="e">
        <f t="shared" si="12"/>
        <v>#DIV/0!</v>
      </c>
      <c r="L95" s="153" t="e">
        <f t="shared" si="6"/>
        <v>#VALUE!</v>
      </c>
    </row>
    <row r="96" spans="1:12" s="3" customFormat="1" ht="15" hidden="1">
      <c r="A96" s="56" t="s">
        <v>89</v>
      </c>
      <c r="B96" s="105"/>
      <c r="C96" s="33"/>
      <c r="D96" s="46" t="e">
        <f t="shared" si="8"/>
        <v>#DIV/0!</v>
      </c>
      <c r="E96" s="46"/>
      <c r="F96" s="70">
        <f t="shared" si="7"/>
        <v>0</v>
      </c>
      <c r="G96" s="33"/>
      <c r="H96" s="115"/>
      <c r="I96" s="117">
        <f t="shared" si="9"/>
        <v>0</v>
      </c>
      <c r="J96" s="66">
        <f t="shared" si="10"/>
      </c>
      <c r="K96" s="57" t="e">
        <f t="shared" si="12"/>
        <v>#DIV/0!</v>
      </c>
      <c r="L96" s="117" t="e">
        <f t="shared" si="6"/>
        <v>#VALUE!</v>
      </c>
    </row>
    <row r="97" spans="1:12" s="3" customFormat="1" ht="15" hidden="1">
      <c r="A97" s="56" t="s">
        <v>58</v>
      </c>
      <c r="B97" s="105"/>
      <c r="C97" s="33"/>
      <c r="D97" s="46" t="e">
        <f t="shared" si="8"/>
        <v>#DIV/0!</v>
      </c>
      <c r="E97" s="46"/>
      <c r="F97" s="70">
        <f t="shared" si="7"/>
        <v>0</v>
      </c>
      <c r="G97" s="33"/>
      <c r="H97" s="115"/>
      <c r="I97" s="117">
        <f t="shared" si="9"/>
        <v>0</v>
      </c>
      <c r="J97" s="66">
        <f t="shared" si="10"/>
      </c>
      <c r="K97" s="57" t="e">
        <f t="shared" si="12"/>
        <v>#DIV/0!</v>
      </c>
      <c r="L97" s="117" t="e">
        <f t="shared" si="6"/>
        <v>#VALUE!</v>
      </c>
    </row>
    <row r="98" spans="1:12" s="3" customFormat="1" ht="15" hidden="1">
      <c r="A98" s="56" t="s">
        <v>59</v>
      </c>
      <c r="B98" s="105"/>
      <c r="C98" s="33"/>
      <c r="D98" s="46" t="e">
        <f t="shared" si="8"/>
        <v>#DIV/0!</v>
      </c>
      <c r="E98" s="46"/>
      <c r="F98" s="70">
        <f t="shared" si="7"/>
        <v>0</v>
      </c>
      <c r="G98" s="33"/>
      <c r="H98" s="115"/>
      <c r="I98" s="117">
        <f t="shared" si="9"/>
        <v>0</v>
      </c>
      <c r="J98" s="66">
        <f t="shared" si="10"/>
      </c>
      <c r="K98" s="57" t="e">
        <f t="shared" si="12"/>
        <v>#DIV/0!</v>
      </c>
      <c r="L98" s="117" t="e">
        <f t="shared" si="6"/>
        <v>#VALUE!</v>
      </c>
    </row>
    <row r="99" spans="1:12" s="3" customFormat="1" ht="15" hidden="1">
      <c r="A99" s="56" t="s">
        <v>90</v>
      </c>
      <c r="B99" s="105"/>
      <c r="C99" s="33"/>
      <c r="D99" s="46" t="e">
        <f t="shared" si="8"/>
        <v>#DIV/0!</v>
      </c>
      <c r="E99" s="46"/>
      <c r="F99" s="70">
        <f t="shared" si="7"/>
        <v>0</v>
      </c>
      <c r="G99" s="33"/>
      <c r="H99" s="115"/>
      <c r="I99" s="117">
        <f t="shared" si="9"/>
        <v>0</v>
      </c>
      <c r="J99" s="66">
        <f t="shared" si="10"/>
      </c>
      <c r="K99" s="57" t="e">
        <f t="shared" si="12"/>
        <v>#DIV/0!</v>
      </c>
      <c r="L99" s="117" t="e">
        <f>J99-K99</f>
        <v>#VALUE!</v>
      </c>
    </row>
    <row r="100" spans="1:12" s="3" customFormat="1" ht="15" hidden="1">
      <c r="A100" s="56" t="s">
        <v>91</v>
      </c>
      <c r="B100" s="105"/>
      <c r="C100" s="33"/>
      <c r="D100" s="46" t="e">
        <f t="shared" si="8"/>
        <v>#DIV/0!</v>
      </c>
      <c r="E100" s="46"/>
      <c r="F100" s="70">
        <f t="shared" si="7"/>
        <v>0</v>
      </c>
      <c r="G100" s="33"/>
      <c r="H100" s="128"/>
      <c r="I100" s="117">
        <f t="shared" si="9"/>
        <v>0</v>
      </c>
      <c r="J100" s="66">
        <f t="shared" si="10"/>
      </c>
      <c r="K100" s="57" t="e">
        <f t="shared" si="12"/>
        <v>#DIV/0!</v>
      </c>
      <c r="L100" s="117" t="e">
        <f>J100-K100</f>
        <v>#VALUE!</v>
      </c>
    </row>
    <row r="101" spans="1:10" s="6" customFormat="1" ht="15" hidden="1">
      <c r="A101" s="5"/>
      <c r="E101" s="6">
        <v>0</v>
      </c>
      <c r="G101" s="3"/>
      <c r="H101" s="6">
        <v>0</v>
      </c>
      <c r="J101" s="66">
        <f t="shared" si="10"/>
      </c>
    </row>
    <row r="102" spans="1:10" s="6" customFormat="1" ht="15" hidden="1">
      <c r="A102" s="5"/>
      <c r="B102" s="5"/>
      <c r="G102" s="3"/>
      <c r="J102" s="66">
        <f t="shared" si="10"/>
      </c>
    </row>
    <row r="103" spans="1:10" s="6" customFormat="1" ht="15" hidden="1">
      <c r="A103" s="5"/>
      <c r="B103" s="5"/>
      <c r="G103" s="3"/>
      <c r="J103" s="66">
        <f t="shared" si="10"/>
      </c>
    </row>
    <row r="104" spans="1:10" s="6" customFormat="1" ht="15" hidden="1">
      <c r="A104" s="5"/>
      <c r="B104" s="5"/>
      <c r="G104" s="3"/>
      <c r="J104" s="66">
        <f t="shared" si="10"/>
      </c>
    </row>
    <row r="105" spans="1:10" s="6" customFormat="1" ht="15" hidden="1">
      <c r="A105" s="5"/>
      <c r="B105" s="5"/>
      <c r="G105" s="3"/>
      <c r="J105" s="66">
        <f t="shared" si="10"/>
      </c>
    </row>
    <row r="106" spans="1:7" s="6" customFormat="1" ht="15">
      <c r="A106" s="5"/>
      <c r="B106" s="5"/>
      <c r="G106" s="3"/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8" customFormat="1" ht="15">
      <c r="A110" s="5"/>
      <c r="B110" s="5"/>
      <c r="G110" s="9"/>
    </row>
    <row r="111" spans="1:7" s="8" customFormat="1" ht="15">
      <c r="A111" s="5"/>
      <c r="B111" s="5"/>
      <c r="G111" s="9"/>
    </row>
    <row r="112" spans="1:7" s="8" customFormat="1" ht="15">
      <c r="A112" s="5"/>
      <c r="B112" s="5"/>
      <c r="G112" s="9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2" s="9" customFormat="1" ht="15">
      <c r="A139" s="7"/>
      <c r="B139" s="7"/>
    </row>
    <row r="140" spans="1:2" s="9" customFormat="1" ht="15">
      <c r="A140" s="7"/>
      <c r="B140" s="7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4" s="9" customFormat="1" ht="15">
      <c r="A143" s="7"/>
      <c r="B143" s="334"/>
      <c r="C143" s="334"/>
      <c r="D143" s="334"/>
    </row>
    <row r="144" spans="1:2" s="9" customFormat="1" ht="15.75">
      <c r="A144" s="23"/>
      <c r="B144" s="7"/>
    </row>
    <row r="145" spans="1:4" s="9" customFormat="1" ht="15">
      <c r="A145" s="7"/>
      <c r="B145" s="334"/>
      <c r="C145" s="334"/>
      <c r="D145" s="334"/>
    </row>
    <row r="146" spans="1:2" s="9" customFormat="1" ht="15">
      <c r="A146" s="7"/>
      <c r="B146" s="7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11" customFormat="1" ht="15">
      <c r="A186" s="24"/>
      <c r="B186" s="24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="11" customFormat="1" ht="15"/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</sheetData>
  <sheetProtection/>
  <mergeCells count="6">
    <mergeCell ref="G3:I3"/>
    <mergeCell ref="B143:D143"/>
    <mergeCell ref="B145:D145"/>
    <mergeCell ref="A3:A4"/>
    <mergeCell ref="B3:B4"/>
    <mergeCell ref="C3:F3"/>
  </mergeCells>
  <conditionalFormatting sqref="F68:F72 F95:F100 F91 F87:F89 F74:F77 F79:F85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5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5" sqref="P35"/>
    </sheetView>
  </sheetViews>
  <sheetFormatPr defaultColWidth="9.00390625" defaultRowHeight="12.75"/>
  <cols>
    <col min="1" max="1" width="33.00390625" style="10" customWidth="1"/>
    <col min="2" max="2" width="15.25390625" style="10" customWidth="1"/>
    <col min="3" max="3" width="9.375" style="10" customWidth="1"/>
    <col min="4" max="4" width="11.75390625" style="10" customWidth="1"/>
    <col min="5" max="5" width="10.125" style="10" customWidth="1"/>
    <col min="6" max="6" width="11.375" style="10" customWidth="1"/>
    <col min="7" max="7" width="10.125" style="11" customWidth="1"/>
    <col min="8" max="8" width="10.125" style="10" customWidth="1"/>
    <col min="9" max="9" width="10.875" style="10" customWidth="1"/>
    <col min="10" max="10" width="8.875" style="10" customWidth="1"/>
    <col min="11" max="11" width="9.625" style="10" customWidth="1"/>
    <col min="12" max="12" width="10.875" style="10" customWidth="1"/>
    <col min="13" max="16384" width="9.125" style="10" customWidth="1"/>
  </cols>
  <sheetData>
    <row r="1" spans="1:12" ht="16.5">
      <c r="A1" s="12" t="s">
        <v>172</v>
      </c>
      <c r="B1" s="4"/>
      <c r="C1" s="13"/>
      <c r="D1" s="13"/>
      <c r="E1" s="13"/>
      <c r="F1" s="13"/>
      <c r="G1" s="13"/>
      <c r="H1" s="13"/>
      <c r="I1" s="13"/>
      <c r="J1" s="14"/>
      <c r="K1" s="14"/>
      <c r="L1" s="14"/>
    </row>
    <row r="2" spans="1:12" ht="16.5">
      <c r="A2" s="12" t="str">
        <f>зерноск!A2</f>
        <v>по состоянию на 16 декабря 2016 года</v>
      </c>
      <c r="B2" s="4"/>
      <c r="C2" s="13"/>
      <c r="D2" s="13"/>
      <c r="E2" s="13"/>
      <c r="F2" s="13"/>
      <c r="G2" s="13"/>
      <c r="H2" s="13"/>
      <c r="I2" s="13"/>
      <c r="J2" s="14"/>
      <c r="K2" s="14"/>
      <c r="L2" s="14"/>
    </row>
    <row r="3" spans="1:12" s="11" customFormat="1" ht="18" customHeight="1">
      <c r="A3" s="341" t="s">
        <v>1</v>
      </c>
      <c r="B3" s="335" t="s">
        <v>171</v>
      </c>
      <c r="C3" s="343" t="s">
        <v>97</v>
      </c>
      <c r="D3" s="335"/>
      <c r="E3" s="337"/>
      <c r="F3" s="338"/>
      <c r="G3" s="335" t="s">
        <v>60</v>
      </c>
      <c r="H3" s="337"/>
      <c r="I3" s="337"/>
      <c r="J3" s="199"/>
      <c r="K3" s="21" t="s">
        <v>0</v>
      </c>
      <c r="L3" s="22"/>
    </row>
    <row r="4" spans="1:12" s="11" customFormat="1" ht="38.25" customHeight="1">
      <c r="A4" s="342"/>
      <c r="B4" s="335"/>
      <c r="C4" s="37" t="s">
        <v>104</v>
      </c>
      <c r="D4" s="2" t="s">
        <v>92</v>
      </c>
      <c r="E4" s="2" t="s">
        <v>103</v>
      </c>
      <c r="F4" s="129" t="s">
        <v>105</v>
      </c>
      <c r="G4" s="2" t="s">
        <v>104</v>
      </c>
      <c r="H4" s="2" t="s">
        <v>103</v>
      </c>
      <c r="I4" s="2" t="s">
        <v>105</v>
      </c>
      <c r="J4" s="37" t="s">
        <v>104</v>
      </c>
      <c r="K4" s="2" t="s">
        <v>103</v>
      </c>
      <c r="L4" s="2" t="s">
        <v>105</v>
      </c>
    </row>
    <row r="5" spans="1:12" s="18" customFormat="1" ht="15.75">
      <c r="A5" s="133" t="s">
        <v>2</v>
      </c>
      <c r="B5" s="104">
        <v>7498.761</v>
      </c>
      <c r="C5" s="65">
        <f>C6+C24+C35+C43+C51+C67+C74+C91</f>
        <v>7175.969000000001</v>
      </c>
      <c r="D5" s="69">
        <f>C5/B5*100</f>
        <v>95.69539554601087</v>
      </c>
      <c r="E5" s="38">
        <v>6483.331</v>
      </c>
      <c r="F5" s="39">
        <f aca="true" t="shared" si="0" ref="F5:F69">C5-E5</f>
        <v>692.6380000000008</v>
      </c>
      <c r="G5" s="28">
        <f>G6+G24+G35+G43+G51+G67+G74+G91</f>
        <v>11395.806</v>
      </c>
      <c r="H5" s="38">
        <v>9572.073</v>
      </c>
      <c r="I5" s="40">
        <f>G5-H5</f>
        <v>1823.7330000000002</v>
      </c>
      <c r="J5" s="200">
        <f>G5/C5*10</f>
        <v>15.880511746915293</v>
      </c>
      <c r="K5" s="69">
        <f>IF(E5&gt;0,H5/E5*10,"")</f>
        <v>14.764128192745364</v>
      </c>
      <c r="L5" s="114">
        <f>J5-K5</f>
        <v>1.1163835541699285</v>
      </c>
    </row>
    <row r="6" spans="1:12" s="19" customFormat="1" ht="15.75">
      <c r="A6" s="92" t="s">
        <v>3</v>
      </c>
      <c r="B6" s="93">
        <v>1295.813</v>
      </c>
      <c r="C6" s="41">
        <f>SUM(C7:C23)</f>
        <v>1218.0829999999999</v>
      </c>
      <c r="D6" s="52">
        <f aca="true" t="shared" si="1" ref="D6:D70">C6/B6*100</f>
        <v>94.0014492831913</v>
      </c>
      <c r="E6" s="42">
        <v>1287.621</v>
      </c>
      <c r="F6" s="43">
        <f t="shared" si="0"/>
        <v>-69.53800000000024</v>
      </c>
      <c r="G6" s="29">
        <f>SUM(G7:G23)</f>
        <v>2818.3300000000004</v>
      </c>
      <c r="H6" s="112">
        <v>2906.0040000000004</v>
      </c>
      <c r="I6" s="44">
        <f aca="true" t="shared" si="2" ref="I6:I70">G6-H6</f>
        <v>-87.67399999999998</v>
      </c>
      <c r="J6" s="45">
        <f>IF(C6&gt;0,G6/C6*10,"")</f>
        <v>23.137421669951888</v>
      </c>
      <c r="K6" s="52">
        <f>IF(E6&gt;0,H6/E6*10,"")</f>
        <v>22.568783826918015</v>
      </c>
      <c r="L6" s="71">
        <f aca="true" t="shared" si="3" ref="L6:L34">J6-K6</f>
        <v>0.5686378430338728</v>
      </c>
    </row>
    <row r="7" spans="1:12" s="3" customFormat="1" ht="15">
      <c r="A7" s="134" t="s">
        <v>4</v>
      </c>
      <c r="B7" s="105">
        <v>143.066</v>
      </c>
      <c r="C7" s="47">
        <v>130.33</v>
      </c>
      <c r="D7" s="57">
        <f t="shared" si="1"/>
        <v>91.09781499447807</v>
      </c>
      <c r="E7" s="46">
        <v>110.921</v>
      </c>
      <c r="F7" s="48">
        <f t="shared" si="0"/>
        <v>19.409000000000006</v>
      </c>
      <c r="G7" s="30">
        <v>369.34</v>
      </c>
      <c r="H7" s="113">
        <v>291.804</v>
      </c>
      <c r="I7" s="50">
        <f t="shared" si="2"/>
        <v>77.536</v>
      </c>
      <c r="J7" s="66">
        <f>IF(C7&gt;0,G7/C7*10,"")</f>
        <v>28.338832195196805</v>
      </c>
      <c r="K7" s="57">
        <f>IF(E7&gt;0,H7/E7*10,"")</f>
        <v>26.307371913343726</v>
      </c>
      <c r="L7" s="70">
        <f t="shared" si="3"/>
        <v>2.0314602818530787</v>
      </c>
    </row>
    <row r="8" spans="1:12" s="3" customFormat="1" ht="15">
      <c r="A8" s="134" t="s">
        <v>5</v>
      </c>
      <c r="B8" s="105">
        <v>2.233</v>
      </c>
      <c r="C8" s="47">
        <v>2.233</v>
      </c>
      <c r="D8" s="57">
        <f t="shared" si="1"/>
        <v>100</v>
      </c>
      <c r="E8" s="46">
        <v>1.2</v>
      </c>
      <c r="F8" s="48">
        <f t="shared" si="0"/>
        <v>1.0330000000000001</v>
      </c>
      <c r="G8" s="30">
        <v>6.6</v>
      </c>
      <c r="H8" s="113">
        <v>2.3</v>
      </c>
      <c r="I8" s="50">
        <f t="shared" si="2"/>
        <v>4.3</v>
      </c>
      <c r="J8" s="66">
        <f aca="true" t="shared" si="4" ref="J8:J72">IF(C8&gt;0,G8/C8*10,"")</f>
        <v>29.556650246305413</v>
      </c>
      <c r="K8" s="57">
        <f aca="true" t="shared" si="5" ref="K8:K72">IF(E8&gt;0,H8/E8*10,"")</f>
        <v>19.166666666666664</v>
      </c>
      <c r="L8" s="70">
        <f t="shared" si="3"/>
        <v>10.389983579638749</v>
      </c>
    </row>
    <row r="9" spans="1:12" s="3" customFormat="1" ht="15" hidden="1">
      <c r="A9" s="134" t="s">
        <v>6</v>
      </c>
      <c r="B9" s="105"/>
      <c r="C9" s="47"/>
      <c r="D9" s="57" t="e">
        <f t="shared" si="1"/>
        <v>#DIV/0!</v>
      </c>
      <c r="E9" s="46"/>
      <c r="F9" s="48">
        <f t="shared" si="0"/>
        <v>0</v>
      </c>
      <c r="G9" s="30"/>
      <c r="H9" s="113"/>
      <c r="I9" s="50">
        <f t="shared" si="2"/>
        <v>0</v>
      </c>
      <c r="J9" s="66">
        <f t="shared" si="4"/>
      </c>
      <c r="K9" s="57">
        <f t="shared" si="5"/>
      </c>
      <c r="L9" s="70" t="e">
        <f t="shared" si="3"/>
        <v>#VALUE!</v>
      </c>
    </row>
    <row r="10" spans="1:12" s="3" customFormat="1" ht="15">
      <c r="A10" s="134" t="s">
        <v>7</v>
      </c>
      <c r="B10" s="105">
        <v>405.419</v>
      </c>
      <c r="C10" s="47">
        <v>383.9</v>
      </c>
      <c r="D10" s="57">
        <f t="shared" si="1"/>
        <v>94.69215798963542</v>
      </c>
      <c r="E10" s="46">
        <v>432.5</v>
      </c>
      <c r="F10" s="48">
        <f t="shared" si="0"/>
        <v>-48.60000000000002</v>
      </c>
      <c r="G10" s="30">
        <v>952.9</v>
      </c>
      <c r="H10" s="113">
        <v>1037.5</v>
      </c>
      <c r="I10" s="50">
        <f t="shared" si="2"/>
        <v>-84.60000000000002</v>
      </c>
      <c r="J10" s="66">
        <f t="shared" si="4"/>
        <v>24.82156811669706</v>
      </c>
      <c r="K10" s="57">
        <f t="shared" si="5"/>
        <v>23.98843930635838</v>
      </c>
      <c r="L10" s="70">
        <f t="shared" si="3"/>
        <v>0.8331288103386782</v>
      </c>
    </row>
    <row r="11" spans="1:12" s="3" customFormat="1" ht="15" hidden="1">
      <c r="A11" s="134" t="s">
        <v>8</v>
      </c>
      <c r="B11" s="105"/>
      <c r="C11" s="47"/>
      <c r="D11" s="57" t="e">
        <f t="shared" si="1"/>
        <v>#DIV/0!</v>
      </c>
      <c r="E11" s="46"/>
      <c r="F11" s="48">
        <f t="shared" si="0"/>
        <v>0</v>
      </c>
      <c r="G11" s="30"/>
      <c r="H11" s="113"/>
      <c r="I11" s="50">
        <f t="shared" si="2"/>
        <v>0</v>
      </c>
      <c r="J11" s="66">
        <f t="shared" si="4"/>
      </c>
      <c r="K11" s="57">
        <f t="shared" si="5"/>
      </c>
      <c r="L11" s="70" t="e">
        <f t="shared" si="3"/>
        <v>#VALUE!</v>
      </c>
    </row>
    <row r="12" spans="1:12" s="3" customFormat="1" ht="15">
      <c r="A12" s="134" t="s">
        <v>9</v>
      </c>
      <c r="B12" s="105">
        <v>0.8</v>
      </c>
      <c r="C12" s="47">
        <v>0.26</v>
      </c>
      <c r="D12" s="57">
        <f t="shared" si="1"/>
        <v>32.5</v>
      </c>
      <c r="E12" s="46"/>
      <c r="F12" s="48">
        <f t="shared" si="0"/>
        <v>0.26</v>
      </c>
      <c r="G12" s="30">
        <v>0.16</v>
      </c>
      <c r="H12" s="113"/>
      <c r="I12" s="50">
        <f t="shared" si="2"/>
        <v>0.16</v>
      </c>
      <c r="J12" s="66">
        <f t="shared" si="4"/>
        <v>6.153846153846154</v>
      </c>
      <c r="K12" s="57">
        <f t="shared" si="5"/>
      </c>
      <c r="L12" s="70" t="e">
        <f t="shared" si="3"/>
        <v>#VALUE!</v>
      </c>
    </row>
    <row r="13" spans="1:12" s="3" customFormat="1" ht="15" hidden="1">
      <c r="A13" s="134" t="s">
        <v>10</v>
      </c>
      <c r="B13" s="105"/>
      <c r="C13" s="47"/>
      <c r="D13" s="57" t="e">
        <f t="shared" si="1"/>
        <v>#DIV/0!</v>
      </c>
      <c r="E13" s="46"/>
      <c r="F13" s="48">
        <f t="shared" si="0"/>
        <v>0</v>
      </c>
      <c r="G13" s="30"/>
      <c r="H13" s="113"/>
      <c r="I13" s="50">
        <f t="shared" si="2"/>
        <v>0</v>
      </c>
      <c r="J13" s="66">
        <f t="shared" si="4"/>
      </c>
      <c r="K13" s="57">
        <f t="shared" si="5"/>
      </c>
      <c r="L13" s="70" t="e">
        <f t="shared" si="3"/>
        <v>#VALUE!</v>
      </c>
    </row>
    <row r="14" spans="1:12" s="3" customFormat="1" ht="15">
      <c r="A14" s="134" t="s">
        <v>11</v>
      </c>
      <c r="B14" s="105">
        <v>137.766</v>
      </c>
      <c r="C14" s="47">
        <v>137.8</v>
      </c>
      <c r="D14" s="57">
        <f t="shared" si="1"/>
        <v>100.02467952905654</v>
      </c>
      <c r="E14" s="46">
        <v>122.3</v>
      </c>
      <c r="F14" s="48">
        <f t="shared" si="0"/>
        <v>15.500000000000014</v>
      </c>
      <c r="G14" s="30">
        <v>319.7</v>
      </c>
      <c r="H14" s="113">
        <v>269.1</v>
      </c>
      <c r="I14" s="50">
        <f t="shared" si="2"/>
        <v>50.599999999999966</v>
      </c>
      <c r="J14" s="66">
        <f t="shared" si="4"/>
        <v>23.200290275761972</v>
      </c>
      <c r="K14" s="57">
        <f t="shared" si="5"/>
        <v>22.003270645952576</v>
      </c>
      <c r="L14" s="70">
        <f t="shared" si="3"/>
        <v>1.1970196298093967</v>
      </c>
    </row>
    <row r="15" spans="1:12" s="3" customFormat="1" ht="15">
      <c r="A15" s="134" t="s">
        <v>12</v>
      </c>
      <c r="B15" s="105">
        <v>164.093</v>
      </c>
      <c r="C15" s="47">
        <v>152.3</v>
      </c>
      <c r="D15" s="57">
        <f t="shared" si="1"/>
        <v>92.81322177058134</v>
      </c>
      <c r="E15" s="46">
        <v>169.8</v>
      </c>
      <c r="F15" s="48">
        <f t="shared" si="0"/>
        <v>-17.5</v>
      </c>
      <c r="G15" s="30">
        <v>340.1</v>
      </c>
      <c r="H15" s="113">
        <v>380.7</v>
      </c>
      <c r="I15" s="50">
        <f t="shared" si="2"/>
        <v>-40.599999999999966</v>
      </c>
      <c r="J15" s="66">
        <f t="shared" si="4"/>
        <v>22.330925804333553</v>
      </c>
      <c r="K15" s="57">
        <f t="shared" si="5"/>
        <v>22.420494699646643</v>
      </c>
      <c r="L15" s="70">
        <f t="shared" si="3"/>
        <v>-0.08956889531308931</v>
      </c>
    </row>
    <row r="16" spans="1:12" s="3" customFormat="1" ht="15" hidden="1">
      <c r="A16" s="134" t="s">
        <v>93</v>
      </c>
      <c r="B16" s="105"/>
      <c r="C16" s="47"/>
      <c r="D16" s="57" t="e">
        <f t="shared" si="1"/>
        <v>#DIV/0!</v>
      </c>
      <c r="E16" s="57"/>
      <c r="F16" s="85">
        <f t="shared" si="0"/>
        <v>0</v>
      </c>
      <c r="G16" s="33"/>
      <c r="H16" s="115"/>
      <c r="I16" s="70">
        <f t="shared" si="2"/>
        <v>0</v>
      </c>
      <c r="J16" s="66">
        <f t="shared" si="4"/>
      </c>
      <c r="K16" s="57">
        <f t="shared" si="5"/>
      </c>
      <c r="L16" s="70" t="e">
        <f t="shared" si="3"/>
        <v>#VALUE!</v>
      </c>
    </row>
    <row r="17" spans="1:12" s="3" customFormat="1" ht="15">
      <c r="A17" s="134" t="s">
        <v>13</v>
      </c>
      <c r="B17" s="105">
        <v>56.456</v>
      </c>
      <c r="C17" s="47">
        <v>51.24</v>
      </c>
      <c r="D17" s="57">
        <f t="shared" si="1"/>
        <v>90.76094657786594</v>
      </c>
      <c r="E17" s="57">
        <v>33.2</v>
      </c>
      <c r="F17" s="85">
        <f t="shared" si="0"/>
        <v>18.04</v>
      </c>
      <c r="G17" s="33">
        <v>124.32</v>
      </c>
      <c r="H17" s="115">
        <v>76.8</v>
      </c>
      <c r="I17" s="70">
        <f t="shared" si="2"/>
        <v>47.519999999999996</v>
      </c>
      <c r="J17" s="66">
        <f t="shared" si="4"/>
        <v>24.26229508196721</v>
      </c>
      <c r="K17" s="57">
        <f t="shared" si="5"/>
        <v>23.132530120481928</v>
      </c>
      <c r="L17" s="70">
        <f t="shared" si="3"/>
        <v>1.1297649614852823</v>
      </c>
    </row>
    <row r="18" spans="1:12" s="3" customFormat="1" ht="15">
      <c r="A18" s="134" t="s">
        <v>14</v>
      </c>
      <c r="B18" s="105">
        <v>34.027</v>
      </c>
      <c r="C18" s="47">
        <v>33.3</v>
      </c>
      <c r="D18" s="57">
        <f t="shared" si="1"/>
        <v>97.86346136891291</v>
      </c>
      <c r="E18" s="57">
        <v>22.8</v>
      </c>
      <c r="F18" s="85">
        <f t="shared" si="0"/>
        <v>10.499999999999996</v>
      </c>
      <c r="G18" s="33">
        <v>63.6</v>
      </c>
      <c r="H18" s="115">
        <v>42.8</v>
      </c>
      <c r="I18" s="70">
        <f t="shared" si="2"/>
        <v>20.800000000000004</v>
      </c>
      <c r="J18" s="66">
        <f t="shared" si="4"/>
        <v>19.099099099099103</v>
      </c>
      <c r="K18" s="57">
        <f t="shared" si="5"/>
        <v>18.7719298245614</v>
      </c>
      <c r="L18" s="70">
        <f t="shared" si="3"/>
        <v>0.3271692745377024</v>
      </c>
    </row>
    <row r="19" spans="1:12" s="3" customFormat="1" ht="15" hidden="1">
      <c r="A19" s="134" t="s">
        <v>15</v>
      </c>
      <c r="B19" s="105"/>
      <c r="C19" s="47"/>
      <c r="D19" s="57" t="e">
        <f t="shared" si="1"/>
        <v>#DIV/0!</v>
      </c>
      <c r="E19" s="57"/>
      <c r="F19" s="85">
        <f t="shared" si="0"/>
        <v>0</v>
      </c>
      <c r="G19" s="33"/>
      <c r="H19" s="115"/>
      <c r="I19" s="70">
        <f t="shared" si="2"/>
        <v>0</v>
      </c>
      <c r="J19" s="66">
        <f t="shared" si="4"/>
      </c>
      <c r="K19" s="57">
        <f t="shared" si="5"/>
      </c>
      <c r="L19" s="70" t="e">
        <f t="shared" si="3"/>
        <v>#VALUE!</v>
      </c>
    </row>
    <row r="20" spans="1:12" s="3" customFormat="1" ht="15">
      <c r="A20" s="134" t="s">
        <v>16</v>
      </c>
      <c r="B20" s="105">
        <v>337.444</v>
      </c>
      <c r="C20" s="47">
        <v>314.52</v>
      </c>
      <c r="D20" s="57">
        <f t="shared" si="1"/>
        <v>93.20657649861901</v>
      </c>
      <c r="E20" s="57">
        <v>383.2</v>
      </c>
      <c r="F20" s="85">
        <f t="shared" si="0"/>
        <v>-68.68</v>
      </c>
      <c r="G20" s="33">
        <v>615.81</v>
      </c>
      <c r="H20" s="115">
        <v>772.5</v>
      </c>
      <c r="I20" s="70">
        <f t="shared" si="2"/>
        <v>-156.69000000000005</v>
      </c>
      <c r="J20" s="66">
        <f t="shared" si="4"/>
        <v>19.57935902327356</v>
      </c>
      <c r="K20" s="57">
        <f t="shared" si="5"/>
        <v>20.15918580375783</v>
      </c>
      <c r="L20" s="70">
        <f t="shared" si="3"/>
        <v>-0.5798267804842681</v>
      </c>
    </row>
    <row r="21" spans="1:12" s="3" customFormat="1" ht="15" hidden="1">
      <c r="A21" s="134" t="s">
        <v>17</v>
      </c>
      <c r="B21" s="105"/>
      <c r="C21" s="47"/>
      <c r="D21" s="57" t="e">
        <f t="shared" si="1"/>
        <v>#DIV/0!</v>
      </c>
      <c r="E21" s="57"/>
      <c r="F21" s="85">
        <f t="shared" si="0"/>
        <v>0</v>
      </c>
      <c r="G21" s="33"/>
      <c r="H21" s="115"/>
      <c r="I21" s="70">
        <f t="shared" si="2"/>
        <v>0</v>
      </c>
      <c r="J21" s="66">
        <f t="shared" si="4"/>
      </c>
      <c r="K21" s="57">
        <f t="shared" si="5"/>
      </c>
      <c r="L21" s="70" t="e">
        <f t="shared" si="3"/>
        <v>#VALUE!</v>
      </c>
    </row>
    <row r="22" spans="1:12" s="3" customFormat="1" ht="15">
      <c r="A22" s="134" t="s">
        <v>18</v>
      </c>
      <c r="B22" s="105">
        <v>14.51</v>
      </c>
      <c r="C22" s="47">
        <v>12.2</v>
      </c>
      <c r="D22" s="57">
        <f t="shared" si="1"/>
        <v>84.07994486560992</v>
      </c>
      <c r="E22" s="57">
        <v>11.7</v>
      </c>
      <c r="F22" s="85">
        <f t="shared" si="0"/>
        <v>0.5</v>
      </c>
      <c r="G22" s="33">
        <v>25.8</v>
      </c>
      <c r="H22" s="115">
        <v>32.5</v>
      </c>
      <c r="I22" s="70">
        <f t="shared" si="2"/>
        <v>-6.699999999999999</v>
      </c>
      <c r="J22" s="66">
        <f>IF(C22&gt;0,G22/C22*10,"")</f>
        <v>21.14754098360656</v>
      </c>
      <c r="K22" s="57">
        <f t="shared" si="5"/>
        <v>27.777777777777782</v>
      </c>
      <c r="L22" s="70">
        <f t="shared" si="3"/>
        <v>-6.630236794171221</v>
      </c>
    </row>
    <row r="23" spans="1:12" s="3" customFormat="1" ht="15" hidden="1">
      <c r="A23" s="134" t="s">
        <v>19</v>
      </c>
      <c r="B23" s="105"/>
      <c r="C23" s="47"/>
      <c r="D23" s="57" t="e">
        <f t="shared" si="1"/>
        <v>#DIV/0!</v>
      </c>
      <c r="E23" s="57"/>
      <c r="F23" s="85">
        <f t="shared" si="0"/>
        <v>0</v>
      </c>
      <c r="G23" s="33"/>
      <c r="H23" s="115"/>
      <c r="I23" s="70">
        <f t="shared" si="2"/>
        <v>0</v>
      </c>
      <c r="J23" s="66">
        <f t="shared" si="4"/>
      </c>
      <c r="K23" s="57">
        <f t="shared" si="5"/>
      </c>
      <c r="L23" s="70" t="e">
        <f t="shared" si="3"/>
        <v>#VALUE!</v>
      </c>
    </row>
    <row r="24" spans="1:12" s="19" customFormat="1" ht="15.75" hidden="1">
      <c r="A24" s="92" t="s">
        <v>20</v>
      </c>
      <c r="B24" s="93"/>
      <c r="C24" s="41">
        <f>SUM(C25:C34)-C28</f>
        <v>0</v>
      </c>
      <c r="D24" s="42" t="e">
        <f t="shared" si="1"/>
        <v>#DIV/0!</v>
      </c>
      <c r="E24" s="42">
        <v>0</v>
      </c>
      <c r="F24" s="43">
        <f t="shared" si="0"/>
        <v>0</v>
      </c>
      <c r="G24" s="29">
        <f>SUM(G25:G34)-G28</f>
        <v>0</v>
      </c>
      <c r="H24" s="112">
        <v>0</v>
      </c>
      <c r="I24" s="44">
        <f t="shared" si="2"/>
        <v>0</v>
      </c>
      <c r="J24" s="66">
        <f t="shared" si="4"/>
      </c>
      <c r="K24" s="57">
        <f t="shared" si="5"/>
      </c>
      <c r="L24" s="70" t="e">
        <f t="shared" si="3"/>
        <v>#VALUE!</v>
      </c>
    </row>
    <row r="25" spans="1:12" s="3" customFormat="1" ht="15" hidden="1">
      <c r="A25" s="134" t="s">
        <v>61</v>
      </c>
      <c r="B25" s="105"/>
      <c r="C25" s="47"/>
      <c r="D25" s="57" t="e">
        <f t="shared" si="1"/>
        <v>#DIV/0!</v>
      </c>
      <c r="E25" s="57"/>
      <c r="F25" s="85">
        <f t="shared" si="0"/>
        <v>0</v>
      </c>
      <c r="G25" s="33"/>
      <c r="H25" s="115"/>
      <c r="I25" s="70">
        <f t="shared" si="2"/>
        <v>0</v>
      </c>
      <c r="J25" s="66">
        <f t="shared" si="4"/>
      </c>
      <c r="K25" s="57">
        <f t="shared" si="5"/>
      </c>
      <c r="L25" s="70" t="e">
        <f t="shared" si="3"/>
        <v>#VALUE!</v>
      </c>
    </row>
    <row r="26" spans="1:12" s="3" customFormat="1" ht="15" hidden="1">
      <c r="A26" s="134" t="s">
        <v>21</v>
      </c>
      <c r="B26" s="105"/>
      <c r="C26" s="47"/>
      <c r="D26" s="57" t="e">
        <f t="shared" si="1"/>
        <v>#DIV/0!</v>
      </c>
      <c r="E26" s="57"/>
      <c r="F26" s="85">
        <f t="shared" si="0"/>
        <v>0</v>
      </c>
      <c r="G26" s="33"/>
      <c r="H26" s="115"/>
      <c r="I26" s="70">
        <f t="shared" si="2"/>
        <v>0</v>
      </c>
      <c r="J26" s="66">
        <f t="shared" si="4"/>
      </c>
      <c r="K26" s="57">
        <f t="shared" si="5"/>
      </c>
      <c r="L26" s="70" t="e">
        <f t="shared" si="3"/>
        <v>#VALUE!</v>
      </c>
    </row>
    <row r="27" spans="1:12" s="3" customFormat="1" ht="15" hidden="1">
      <c r="A27" s="134" t="s">
        <v>22</v>
      </c>
      <c r="B27" s="105"/>
      <c r="C27" s="47"/>
      <c r="D27" s="57" t="e">
        <f t="shared" si="1"/>
        <v>#DIV/0!</v>
      </c>
      <c r="E27" s="57"/>
      <c r="F27" s="85">
        <f t="shared" si="0"/>
        <v>0</v>
      </c>
      <c r="G27" s="33"/>
      <c r="H27" s="115"/>
      <c r="I27" s="70">
        <f t="shared" si="2"/>
        <v>0</v>
      </c>
      <c r="J27" s="66">
        <f t="shared" si="4"/>
      </c>
      <c r="K27" s="57">
        <f t="shared" si="5"/>
      </c>
      <c r="L27" s="70" t="e">
        <f t="shared" si="3"/>
        <v>#VALUE!</v>
      </c>
    </row>
    <row r="28" spans="1:12" s="3" customFormat="1" ht="15" hidden="1">
      <c r="A28" s="134" t="s">
        <v>62</v>
      </c>
      <c r="B28" s="105"/>
      <c r="C28" s="47"/>
      <c r="D28" s="57" t="e">
        <f t="shared" si="1"/>
        <v>#DIV/0!</v>
      </c>
      <c r="E28" s="57"/>
      <c r="F28" s="85">
        <f t="shared" si="0"/>
        <v>0</v>
      </c>
      <c r="G28" s="33"/>
      <c r="H28" s="115"/>
      <c r="I28" s="70">
        <f t="shared" si="2"/>
        <v>0</v>
      </c>
      <c r="J28" s="66">
        <f t="shared" si="4"/>
      </c>
      <c r="K28" s="57">
        <f t="shared" si="5"/>
      </c>
      <c r="L28" s="70" t="e">
        <f t="shared" si="3"/>
        <v>#VALUE!</v>
      </c>
    </row>
    <row r="29" spans="1:12" s="3" customFormat="1" ht="15" hidden="1">
      <c r="A29" s="134" t="s">
        <v>23</v>
      </c>
      <c r="B29" s="105"/>
      <c r="C29" s="47"/>
      <c r="D29" s="57" t="e">
        <f t="shared" si="1"/>
        <v>#DIV/0!</v>
      </c>
      <c r="E29" s="57"/>
      <c r="F29" s="85">
        <f t="shared" si="0"/>
        <v>0</v>
      </c>
      <c r="G29" s="33"/>
      <c r="H29" s="115"/>
      <c r="I29" s="70">
        <f t="shared" si="2"/>
        <v>0</v>
      </c>
      <c r="J29" s="66">
        <f t="shared" si="4"/>
      </c>
      <c r="K29" s="57">
        <f t="shared" si="5"/>
      </c>
      <c r="L29" s="70" t="e">
        <f t="shared" si="3"/>
        <v>#VALUE!</v>
      </c>
    </row>
    <row r="30" spans="1:12" s="3" customFormat="1" ht="15" hidden="1">
      <c r="A30" s="134" t="s">
        <v>24</v>
      </c>
      <c r="B30" s="105"/>
      <c r="C30" s="47"/>
      <c r="D30" s="57" t="e">
        <f t="shared" si="1"/>
        <v>#DIV/0!</v>
      </c>
      <c r="E30" s="57"/>
      <c r="F30" s="85">
        <f t="shared" si="0"/>
        <v>0</v>
      </c>
      <c r="G30" s="33"/>
      <c r="H30" s="115"/>
      <c r="I30" s="70">
        <f t="shared" si="2"/>
        <v>0</v>
      </c>
      <c r="J30" s="66">
        <f t="shared" si="4"/>
      </c>
      <c r="K30" s="57">
        <f t="shared" si="5"/>
      </c>
      <c r="L30" s="70" t="e">
        <f t="shared" si="3"/>
        <v>#VALUE!</v>
      </c>
    </row>
    <row r="31" spans="1:12" s="3" customFormat="1" ht="15" hidden="1">
      <c r="A31" s="134" t="s">
        <v>25</v>
      </c>
      <c r="B31" s="105"/>
      <c r="C31" s="47"/>
      <c r="D31" s="57" t="e">
        <f t="shared" si="1"/>
        <v>#DIV/0!</v>
      </c>
      <c r="E31" s="57"/>
      <c r="F31" s="85">
        <f t="shared" si="0"/>
        <v>0</v>
      </c>
      <c r="G31" s="33"/>
      <c r="H31" s="115"/>
      <c r="I31" s="70">
        <f t="shared" si="2"/>
        <v>0</v>
      </c>
      <c r="J31" s="66">
        <f t="shared" si="4"/>
      </c>
      <c r="K31" s="57">
        <f t="shared" si="5"/>
      </c>
      <c r="L31" s="70" t="e">
        <f t="shared" si="3"/>
        <v>#VALUE!</v>
      </c>
    </row>
    <row r="32" spans="1:12" s="3" customFormat="1" ht="15" hidden="1">
      <c r="A32" s="134" t="s">
        <v>26</v>
      </c>
      <c r="B32" s="105"/>
      <c r="C32" s="47"/>
      <c r="D32" s="57" t="e">
        <f t="shared" si="1"/>
        <v>#DIV/0!</v>
      </c>
      <c r="E32" s="57"/>
      <c r="F32" s="85">
        <f t="shared" si="0"/>
        <v>0</v>
      </c>
      <c r="G32" s="33"/>
      <c r="H32" s="115"/>
      <c r="I32" s="70">
        <f t="shared" si="2"/>
        <v>0</v>
      </c>
      <c r="J32" s="66">
        <f t="shared" si="4"/>
      </c>
      <c r="K32" s="57">
        <f t="shared" si="5"/>
      </c>
      <c r="L32" s="70" t="e">
        <f t="shared" si="3"/>
        <v>#VALUE!</v>
      </c>
    </row>
    <row r="33" spans="1:12" s="3" customFormat="1" ht="15" hidden="1">
      <c r="A33" s="134" t="s">
        <v>27</v>
      </c>
      <c r="B33" s="105"/>
      <c r="C33" s="256"/>
      <c r="D33" s="57" t="e">
        <f t="shared" si="1"/>
        <v>#DIV/0!</v>
      </c>
      <c r="E33" s="57"/>
      <c r="F33" s="85">
        <f t="shared" si="0"/>
        <v>0</v>
      </c>
      <c r="G33" s="33"/>
      <c r="H33" s="115"/>
      <c r="I33" s="70">
        <f t="shared" si="2"/>
        <v>0</v>
      </c>
      <c r="J33" s="66">
        <f t="shared" si="4"/>
      </c>
      <c r="K33" s="57">
        <f t="shared" si="5"/>
      </c>
      <c r="L33" s="70" t="e">
        <f t="shared" si="3"/>
        <v>#VALUE!</v>
      </c>
    </row>
    <row r="34" spans="1:12" s="3" customFormat="1" ht="15" hidden="1">
      <c r="A34" s="134" t="s">
        <v>28</v>
      </c>
      <c r="B34" s="105"/>
      <c r="C34" s="47"/>
      <c r="D34" s="57" t="e">
        <f t="shared" si="1"/>
        <v>#DIV/0!</v>
      </c>
      <c r="E34" s="57"/>
      <c r="F34" s="85">
        <f t="shared" si="0"/>
        <v>0</v>
      </c>
      <c r="G34" s="33"/>
      <c r="H34" s="115"/>
      <c r="I34" s="70">
        <f t="shared" si="2"/>
        <v>0</v>
      </c>
      <c r="J34" s="66">
        <f t="shared" si="4"/>
      </c>
      <c r="K34" s="57">
        <f t="shared" si="5"/>
      </c>
      <c r="L34" s="70" t="e">
        <f t="shared" si="3"/>
        <v>#VALUE!</v>
      </c>
    </row>
    <row r="35" spans="1:12" s="19" customFormat="1" ht="15.75">
      <c r="A35" s="92" t="s">
        <v>94</v>
      </c>
      <c r="B35" s="93">
        <v>1743.1</v>
      </c>
      <c r="C35" s="41">
        <f>SUM(C36:C42)</f>
        <v>1734.1870000000001</v>
      </c>
      <c r="D35" s="42">
        <f t="shared" si="1"/>
        <v>99.48866961161151</v>
      </c>
      <c r="E35" s="41">
        <f>SUM(E36:E42)</f>
        <v>1656</v>
      </c>
      <c r="F35" s="43">
        <f t="shared" si="0"/>
        <v>78.18700000000013</v>
      </c>
      <c r="G35" s="29">
        <f>SUM(G36:G42)</f>
        <v>3474</v>
      </c>
      <c r="H35" s="29">
        <f>SUM(H36:H42)</f>
        <v>2796.115</v>
      </c>
      <c r="I35" s="44">
        <f>G35-H35</f>
        <v>677.8850000000002</v>
      </c>
      <c r="J35" s="45">
        <f t="shared" si="4"/>
        <v>20.032441714763173</v>
      </c>
      <c r="K35" s="52">
        <f t="shared" si="5"/>
        <v>16.884752415458937</v>
      </c>
      <c r="L35" s="44">
        <f>J35-K35</f>
        <v>3.1476892993042362</v>
      </c>
    </row>
    <row r="36" spans="1:12" s="25" customFormat="1" ht="15">
      <c r="A36" s="134" t="s">
        <v>63</v>
      </c>
      <c r="B36" s="105">
        <v>55.697</v>
      </c>
      <c r="C36" s="47">
        <v>55.5</v>
      </c>
      <c r="D36" s="46">
        <f t="shared" si="1"/>
        <v>99.64630051887893</v>
      </c>
      <c r="E36" s="46">
        <v>60.2</v>
      </c>
      <c r="F36" s="48">
        <f t="shared" si="0"/>
        <v>-4.700000000000003</v>
      </c>
      <c r="G36" s="30">
        <v>94.7</v>
      </c>
      <c r="H36" s="113">
        <v>92.315</v>
      </c>
      <c r="I36" s="50">
        <f t="shared" si="2"/>
        <v>2.385000000000005</v>
      </c>
      <c r="J36" s="66">
        <f t="shared" si="4"/>
        <v>17.063063063063066</v>
      </c>
      <c r="K36" s="57">
        <f t="shared" si="5"/>
        <v>15.33471760797342</v>
      </c>
      <c r="L36" s="50">
        <f aca="true" t="shared" si="6" ref="L36:L99">J36-K36</f>
        <v>1.728345455089645</v>
      </c>
    </row>
    <row r="37" spans="1:12" s="3" customFormat="1" ht="15">
      <c r="A37" s="134" t="s">
        <v>67</v>
      </c>
      <c r="B37" s="105">
        <v>3.617</v>
      </c>
      <c r="C37" s="47">
        <v>3.617</v>
      </c>
      <c r="D37" s="46">
        <f t="shared" si="1"/>
        <v>100</v>
      </c>
      <c r="E37" s="46">
        <v>3.1</v>
      </c>
      <c r="F37" s="48">
        <f t="shared" si="0"/>
        <v>0.5169999999999999</v>
      </c>
      <c r="G37" s="30">
        <v>3.2</v>
      </c>
      <c r="H37" s="113">
        <v>1.3</v>
      </c>
      <c r="I37" s="50">
        <f t="shared" si="2"/>
        <v>1.9000000000000001</v>
      </c>
      <c r="J37" s="66">
        <f t="shared" si="4"/>
        <v>8.847110865358033</v>
      </c>
      <c r="K37" s="57">
        <f t="shared" si="5"/>
        <v>4.193548387096774</v>
      </c>
      <c r="L37" s="50">
        <f t="shared" si="6"/>
        <v>4.653562478261259</v>
      </c>
    </row>
    <row r="38" spans="1:12" s="25" customFormat="1" ht="15">
      <c r="A38" s="134" t="s">
        <v>102</v>
      </c>
      <c r="B38" s="105">
        <v>110.8</v>
      </c>
      <c r="C38" s="47">
        <v>109.7</v>
      </c>
      <c r="D38" s="46">
        <f>C38/B38*100</f>
        <v>99.00722021660651</v>
      </c>
      <c r="E38" s="46">
        <v>77.3</v>
      </c>
      <c r="F38" s="48">
        <f>C38-E38</f>
        <v>32.400000000000006</v>
      </c>
      <c r="G38" s="30">
        <v>161.5</v>
      </c>
      <c r="H38" s="113">
        <v>107.9</v>
      </c>
      <c r="I38" s="50">
        <f>G38-H38</f>
        <v>53.599999999999994</v>
      </c>
      <c r="J38" s="66">
        <f>IF(C38&gt;0,G38/C38*10,"")</f>
        <v>14.72196900638104</v>
      </c>
      <c r="K38" s="57">
        <f>IF(E38&gt;0,H38/E38*10,"")</f>
        <v>13.958602846054335</v>
      </c>
      <c r="L38" s="50">
        <f>J38-K38</f>
        <v>0.7633661603267043</v>
      </c>
    </row>
    <row r="39" spans="1:12" s="3" customFormat="1" ht="15">
      <c r="A39" s="134" t="s">
        <v>30</v>
      </c>
      <c r="B39" s="105">
        <v>427.492</v>
      </c>
      <c r="C39" s="47">
        <v>424.1</v>
      </c>
      <c r="D39" s="46">
        <f t="shared" si="1"/>
        <v>99.20653485913186</v>
      </c>
      <c r="E39" s="46">
        <v>428.9</v>
      </c>
      <c r="F39" s="48">
        <f t="shared" si="0"/>
        <v>-4.7999999999999545</v>
      </c>
      <c r="G39" s="30">
        <v>1090.1</v>
      </c>
      <c r="H39" s="113">
        <v>1032.3</v>
      </c>
      <c r="I39" s="50">
        <f t="shared" si="2"/>
        <v>57.799999999999955</v>
      </c>
      <c r="J39" s="66">
        <f t="shared" si="4"/>
        <v>25.703843433152556</v>
      </c>
      <c r="K39" s="57">
        <f t="shared" si="5"/>
        <v>24.068547446957332</v>
      </c>
      <c r="L39" s="50">
        <f t="shared" si="6"/>
        <v>1.6352959861952243</v>
      </c>
    </row>
    <row r="40" spans="1:12" s="3" customFormat="1" ht="15" hidden="1">
      <c r="A40" s="134" t="s">
        <v>31</v>
      </c>
      <c r="B40" s="105"/>
      <c r="C40" s="47"/>
      <c r="D40" s="46" t="e">
        <f t="shared" si="1"/>
        <v>#DIV/0!</v>
      </c>
      <c r="E40" s="126"/>
      <c r="F40" s="48">
        <f t="shared" si="0"/>
        <v>0</v>
      </c>
      <c r="G40" s="30"/>
      <c r="H40" s="113"/>
      <c r="I40" s="50">
        <f>G40-H40</f>
        <v>0</v>
      </c>
      <c r="J40" s="66">
        <f t="shared" si="4"/>
      </c>
      <c r="K40" s="57">
        <f t="shared" si="5"/>
      </c>
      <c r="L40" s="50" t="e">
        <f t="shared" si="6"/>
        <v>#VALUE!</v>
      </c>
    </row>
    <row r="41" spans="1:12" s="3" customFormat="1" ht="15">
      <c r="A41" s="134" t="s">
        <v>32</v>
      </c>
      <c r="B41" s="105">
        <v>568.525</v>
      </c>
      <c r="C41" s="47">
        <v>564.3</v>
      </c>
      <c r="D41" s="46">
        <f t="shared" si="1"/>
        <v>99.25684886328658</v>
      </c>
      <c r="E41" s="46">
        <v>561.5</v>
      </c>
      <c r="F41" s="85">
        <f t="shared" si="0"/>
        <v>2.7999999999999545</v>
      </c>
      <c r="G41" s="33">
        <v>834.5</v>
      </c>
      <c r="H41" s="115">
        <v>741.1</v>
      </c>
      <c r="I41" s="70">
        <f t="shared" si="2"/>
        <v>93.39999999999998</v>
      </c>
      <c r="J41" s="66">
        <f t="shared" si="4"/>
        <v>14.788233209285842</v>
      </c>
      <c r="K41" s="57">
        <f t="shared" si="5"/>
        <v>13.198575244879788</v>
      </c>
      <c r="L41" s="70">
        <f t="shared" si="6"/>
        <v>1.5896579644060544</v>
      </c>
    </row>
    <row r="42" spans="1:12" s="3" customFormat="1" ht="15">
      <c r="A42" s="134" t="s">
        <v>33</v>
      </c>
      <c r="B42" s="105">
        <v>576.97</v>
      </c>
      <c r="C42" s="47">
        <v>576.97</v>
      </c>
      <c r="D42" s="46">
        <f t="shared" si="1"/>
        <v>100</v>
      </c>
      <c r="E42" s="46">
        <v>525</v>
      </c>
      <c r="F42" s="48">
        <f t="shared" si="0"/>
        <v>51.97000000000003</v>
      </c>
      <c r="G42" s="30">
        <v>1290</v>
      </c>
      <c r="H42" s="113">
        <v>821.2</v>
      </c>
      <c r="I42" s="50">
        <f t="shared" si="2"/>
        <v>468.79999999999995</v>
      </c>
      <c r="J42" s="66">
        <f t="shared" si="4"/>
        <v>22.358181534568523</v>
      </c>
      <c r="K42" s="57">
        <f t="shared" si="5"/>
        <v>15.641904761904764</v>
      </c>
      <c r="L42" s="50">
        <f t="shared" si="6"/>
        <v>6.716276772663759</v>
      </c>
    </row>
    <row r="43" spans="1:12" s="19" customFormat="1" ht="15.75">
      <c r="A43" s="92" t="s">
        <v>99</v>
      </c>
      <c r="B43" s="93">
        <v>337.291</v>
      </c>
      <c r="C43" s="67">
        <f>SUM(C44:C50)</f>
        <v>329.57599999999996</v>
      </c>
      <c r="D43" s="52">
        <f t="shared" si="1"/>
        <v>97.71265761612375</v>
      </c>
      <c r="E43" s="42">
        <v>298.20000000000005</v>
      </c>
      <c r="F43" s="43">
        <f t="shared" si="0"/>
        <v>31.37599999999992</v>
      </c>
      <c r="G43" s="31">
        <f>SUM(G44:G50)</f>
        <v>627.716</v>
      </c>
      <c r="H43" s="42">
        <v>462.19000000000005</v>
      </c>
      <c r="I43" s="44">
        <f>G43-H43</f>
        <v>165.52599999999995</v>
      </c>
      <c r="J43" s="45">
        <f t="shared" si="4"/>
        <v>19.046168410321144</v>
      </c>
      <c r="K43" s="52">
        <f t="shared" si="5"/>
        <v>15.499329309188463</v>
      </c>
      <c r="L43" s="71">
        <f t="shared" si="6"/>
        <v>3.546839101132681</v>
      </c>
    </row>
    <row r="44" spans="1:12" s="3" customFormat="1" ht="15">
      <c r="A44" s="134" t="s">
        <v>64</v>
      </c>
      <c r="B44" s="105">
        <v>7.679</v>
      </c>
      <c r="C44" s="47">
        <v>7.4</v>
      </c>
      <c r="D44" s="46">
        <f t="shared" si="1"/>
        <v>96.36671441593958</v>
      </c>
      <c r="E44" s="46">
        <v>6.6</v>
      </c>
      <c r="F44" s="48">
        <f t="shared" si="0"/>
        <v>0.8000000000000007</v>
      </c>
      <c r="G44" s="30">
        <v>9.6</v>
      </c>
      <c r="H44" s="113">
        <v>7</v>
      </c>
      <c r="I44" s="50">
        <f t="shared" si="2"/>
        <v>2.5999999999999996</v>
      </c>
      <c r="J44" s="66">
        <f t="shared" si="4"/>
        <v>12.972972972972972</v>
      </c>
      <c r="K44" s="57">
        <f t="shared" si="5"/>
        <v>10.606060606060606</v>
      </c>
      <c r="L44" s="70">
        <f t="shared" si="6"/>
        <v>2.3669123669123664</v>
      </c>
    </row>
    <row r="45" spans="1:12" s="3" customFormat="1" ht="15">
      <c r="A45" s="134" t="s">
        <v>65</v>
      </c>
      <c r="B45" s="105">
        <v>6.107</v>
      </c>
      <c r="C45" s="47">
        <v>4.5</v>
      </c>
      <c r="D45" s="46">
        <f t="shared" si="1"/>
        <v>73.6859341738988</v>
      </c>
      <c r="E45" s="46">
        <v>1.7</v>
      </c>
      <c r="F45" s="48">
        <f t="shared" si="0"/>
        <v>2.8</v>
      </c>
      <c r="G45" s="30">
        <v>4.2</v>
      </c>
      <c r="H45" s="113">
        <v>2</v>
      </c>
      <c r="I45" s="50">
        <f t="shared" si="2"/>
        <v>2.2</v>
      </c>
      <c r="J45" s="66">
        <f t="shared" si="4"/>
        <v>9.333333333333334</v>
      </c>
      <c r="K45" s="57">
        <f t="shared" si="5"/>
        <v>11.764705882352942</v>
      </c>
      <c r="L45" s="70">
        <f t="shared" si="6"/>
        <v>-2.431372549019608</v>
      </c>
    </row>
    <row r="46" spans="1:12" s="3" customFormat="1" ht="15">
      <c r="A46" s="134" t="s">
        <v>66</v>
      </c>
      <c r="B46" s="105">
        <v>21.559</v>
      </c>
      <c r="C46" s="47">
        <v>20.4</v>
      </c>
      <c r="D46" s="46">
        <f t="shared" si="1"/>
        <v>94.62405491905932</v>
      </c>
      <c r="E46" s="46">
        <v>16.1</v>
      </c>
      <c r="F46" s="48">
        <f t="shared" si="0"/>
        <v>4.299999999999997</v>
      </c>
      <c r="G46" s="30">
        <v>40.1</v>
      </c>
      <c r="H46" s="113">
        <v>25.1</v>
      </c>
      <c r="I46" s="50">
        <f>G46-H46</f>
        <v>15</v>
      </c>
      <c r="J46" s="66">
        <f t="shared" si="4"/>
        <v>19.65686274509804</v>
      </c>
      <c r="K46" s="57">
        <f t="shared" si="5"/>
        <v>15.590062111801242</v>
      </c>
      <c r="L46" s="70">
        <f t="shared" si="6"/>
        <v>4.066800633296797</v>
      </c>
    </row>
    <row r="47" spans="1:12" s="3" customFormat="1" ht="15">
      <c r="A47" s="134" t="s">
        <v>29</v>
      </c>
      <c r="B47" s="105">
        <v>15.253</v>
      </c>
      <c r="C47" s="47">
        <v>15.253</v>
      </c>
      <c r="D47" s="46">
        <f t="shared" si="1"/>
        <v>100</v>
      </c>
      <c r="E47" s="46">
        <v>11.3</v>
      </c>
      <c r="F47" s="48">
        <f t="shared" si="0"/>
        <v>3.9529999999999994</v>
      </c>
      <c r="G47" s="30">
        <v>21.816</v>
      </c>
      <c r="H47" s="113">
        <v>17</v>
      </c>
      <c r="I47" s="50">
        <f>G47-H47</f>
        <v>4.815999999999999</v>
      </c>
      <c r="J47" s="66">
        <f t="shared" si="4"/>
        <v>14.302760112764702</v>
      </c>
      <c r="K47" s="57">
        <f t="shared" si="5"/>
        <v>15.044247787610619</v>
      </c>
      <c r="L47" s="70">
        <f t="shared" si="6"/>
        <v>-0.7414876748459172</v>
      </c>
    </row>
    <row r="48" spans="1:12" s="3" customFormat="1" ht="15">
      <c r="A48" s="134" t="s">
        <v>68</v>
      </c>
      <c r="B48" s="105">
        <v>3.109</v>
      </c>
      <c r="C48" s="47">
        <v>3.109</v>
      </c>
      <c r="D48" s="46">
        <f t="shared" si="1"/>
        <v>100</v>
      </c>
      <c r="E48" s="46">
        <v>2.2</v>
      </c>
      <c r="F48" s="48">
        <f t="shared" si="0"/>
        <v>0.9089999999999998</v>
      </c>
      <c r="G48" s="30">
        <v>4.3</v>
      </c>
      <c r="H48" s="113">
        <v>2.0900000000000003</v>
      </c>
      <c r="I48" s="50">
        <f>G48-H48</f>
        <v>2.2099999999999995</v>
      </c>
      <c r="J48" s="66">
        <f t="shared" si="4"/>
        <v>13.8308137664844</v>
      </c>
      <c r="K48" s="57">
        <f t="shared" si="5"/>
        <v>9.5</v>
      </c>
      <c r="L48" s="50">
        <f t="shared" si="6"/>
        <v>4.3308137664844</v>
      </c>
    </row>
    <row r="49" spans="1:12" s="3" customFormat="1" ht="15">
      <c r="A49" s="134" t="s">
        <v>69</v>
      </c>
      <c r="B49" s="105">
        <v>17.143</v>
      </c>
      <c r="C49" s="47">
        <v>12.514</v>
      </c>
      <c r="D49" s="46">
        <f t="shared" si="1"/>
        <v>72.99772501895816</v>
      </c>
      <c r="E49" s="46">
        <v>2</v>
      </c>
      <c r="F49" s="48">
        <f t="shared" si="0"/>
        <v>10.514</v>
      </c>
      <c r="G49" s="30">
        <v>14.9</v>
      </c>
      <c r="H49" s="113">
        <v>1.4</v>
      </c>
      <c r="I49" s="50">
        <f>G49-H49</f>
        <v>13.5</v>
      </c>
      <c r="J49" s="66">
        <f t="shared" si="4"/>
        <v>11.906664535719996</v>
      </c>
      <c r="K49" s="57">
        <f t="shared" si="5"/>
        <v>7</v>
      </c>
      <c r="L49" s="50">
        <f t="shared" si="6"/>
        <v>4.906664535719996</v>
      </c>
    </row>
    <row r="50" spans="1:12" s="3" customFormat="1" ht="15">
      <c r="A50" s="134" t="s">
        <v>96</v>
      </c>
      <c r="B50" s="105">
        <v>266.441</v>
      </c>
      <c r="C50" s="47">
        <v>266.4</v>
      </c>
      <c r="D50" s="46">
        <f t="shared" si="1"/>
        <v>99.98461197788629</v>
      </c>
      <c r="E50" s="46">
        <v>258.3</v>
      </c>
      <c r="F50" s="48">
        <f t="shared" si="0"/>
        <v>8.099999999999966</v>
      </c>
      <c r="G50" s="30">
        <v>532.8</v>
      </c>
      <c r="H50" s="113">
        <v>407.6</v>
      </c>
      <c r="I50" s="50">
        <f>G50-H50</f>
        <v>125.19999999999993</v>
      </c>
      <c r="J50" s="66">
        <f t="shared" si="4"/>
        <v>20</v>
      </c>
      <c r="K50" s="57">
        <f t="shared" si="5"/>
        <v>15.780100658149438</v>
      </c>
      <c r="L50" s="70">
        <f t="shared" si="6"/>
        <v>4.219899341850562</v>
      </c>
    </row>
    <row r="51" spans="1:12" s="19" customFormat="1" ht="15.75">
      <c r="A51" s="135" t="s">
        <v>34</v>
      </c>
      <c r="B51" s="93">
        <v>3316.655</v>
      </c>
      <c r="C51" s="45">
        <f>SUM(C52:C66)-C63</f>
        <v>3190.281</v>
      </c>
      <c r="D51" s="42">
        <f t="shared" si="1"/>
        <v>96.18971524020435</v>
      </c>
      <c r="E51" s="42">
        <v>2646.4</v>
      </c>
      <c r="F51" s="43">
        <f t="shared" si="0"/>
        <v>543.8809999999999</v>
      </c>
      <c r="G51" s="32">
        <f>SUM(G52:G66)-G63</f>
        <v>3765.3999999999996</v>
      </c>
      <c r="H51" s="112">
        <v>2993.2999999999997</v>
      </c>
      <c r="I51" s="54">
        <f>SUM(I52:I66)-I63</f>
        <v>772.1000000000003</v>
      </c>
      <c r="J51" s="45">
        <f t="shared" si="4"/>
        <v>11.80272207996725</v>
      </c>
      <c r="K51" s="52">
        <f t="shared" si="5"/>
        <v>11.310837363966142</v>
      </c>
      <c r="L51" s="55">
        <f t="shared" si="6"/>
        <v>0.49188471600110795</v>
      </c>
    </row>
    <row r="52" spans="1:12" s="25" customFormat="1" ht="15">
      <c r="A52" s="136" t="s">
        <v>70</v>
      </c>
      <c r="B52" s="105">
        <v>212.471</v>
      </c>
      <c r="C52" s="66">
        <v>212</v>
      </c>
      <c r="D52" s="46">
        <f t="shared" si="1"/>
        <v>99.7783226887434</v>
      </c>
      <c r="E52" s="46">
        <v>208.3</v>
      </c>
      <c r="F52" s="85">
        <f t="shared" si="0"/>
        <v>3.6999999999999886</v>
      </c>
      <c r="G52" s="33">
        <v>237.8</v>
      </c>
      <c r="H52" s="115">
        <v>255.8</v>
      </c>
      <c r="I52" s="117">
        <f t="shared" si="2"/>
        <v>-18</v>
      </c>
      <c r="J52" s="66">
        <f t="shared" si="4"/>
        <v>11.216981132075471</v>
      </c>
      <c r="K52" s="57">
        <f t="shared" si="5"/>
        <v>12.28036485837734</v>
      </c>
      <c r="L52" s="58">
        <f t="shared" si="6"/>
        <v>-1.0633837263018684</v>
      </c>
    </row>
    <row r="53" spans="1:12" s="3" customFormat="1" ht="15" hidden="1">
      <c r="A53" s="136" t="s">
        <v>71</v>
      </c>
      <c r="B53" s="105">
        <v>999999999</v>
      </c>
      <c r="C53" s="66"/>
      <c r="D53" s="46">
        <f t="shared" si="1"/>
        <v>0</v>
      </c>
      <c r="E53" s="46"/>
      <c r="F53" s="85">
        <f t="shared" si="0"/>
        <v>0</v>
      </c>
      <c r="G53" s="33"/>
      <c r="H53" s="115"/>
      <c r="I53" s="117">
        <f t="shared" si="2"/>
        <v>0</v>
      </c>
      <c r="J53" s="66">
        <f t="shared" si="4"/>
      </c>
      <c r="K53" s="57">
        <f t="shared" si="5"/>
      </c>
      <c r="L53" s="117" t="e">
        <f t="shared" si="6"/>
        <v>#VALUE!</v>
      </c>
    </row>
    <row r="54" spans="1:12" s="3" customFormat="1" ht="15">
      <c r="A54" s="136" t="s">
        <v>72</v>
      </c>
      <c r="B54" s="105">
        <v>5.181</v>
      </c>
      <c r="C54" s="66">
        <v>5.181</v>
      </c>
      <c r="D54" s="46">
        <f t="shared" si="1"/>
        <v>100</v>
      </c>
      <c r="E54" s="46">
        <v>2</v>
      </c>
      <c r="F54" s="85">
        <f t="shared" si="0"/>
        <v>3.181</v>
      </c>
      <c r="G54" s="33">
        <v>7.8</v>
      </c>
      <c r="H54" s="115">
        <v>2.6</v>
      </c>
      <c r="I54" s="117">
        <f t="shared" si="2"/>
        <v>5.199999999999999</v>
      </c>
      <c r="J54" s="66">
        <f t="shared" si="4"/>
        <v>15.055008685581935</v>
      </c>
      <c r="K54" s="57">
        <f t="shared" si="5"/>
        <v>13</v>
      </c>
      <c r="L54" s="117">
        <f t="shared" si="6"/>
        <v>2.055008685581935</v>
      </c>
    </row>
    <row r="55" spans="1:12" s="3" customFormat="1" ht="15">
      <c r="A55" s="136" t="s">
        <v>73</v>
      </c>
      <c r="B55" s="105">
        <v>110.327</v>
      </c>
      <c r="C55" s="66">
        <v>110.3</v>
      </c>
      <c r="D55" s="46">
        <f t="shared" si="1"/>
        <v>99.97552729612877</v>
      </c>
      <c r="E55" s="46">
        <v>41.2</v>
      </c>
      <c r="F55" s="85">
        <f t="shared" si="0"/>
        <v>69.1</v>
      </c>
      <c r="G55" s="33">
        <v>137.8</v>
      </c>
      <c r="H55" s="115">
        <v>58.5</v>
      </c>
      <c r="I55" s="117">
        <f t="shared" si="2"/>
        <v>79.30000000000001</v>
      </c>
      <c r="J55" s="66">
        <f t="shared" si="4"/>
        <v>12.493200362647327</v>
      </c>
      <c r="K55" s="57">
        <f t="shared" si="5"/>
        <v>14.199029126213592</v>
      </c>
      <c r="L55" s="117">
        <f t="shared" si="6"/>
        <v>-1.7058287635662648</v>
      </c>
    </row>
    <row r="56" spans="1:12" s="3" customFormat="1" ht="15" hidden="1">
      <c r="A56" s="136" t="s">
        <v>74</v>
      </c>
      <c r="B56" s="105">
        <v>0</v>
      </c>
      <c r="C56" s="66"/>
      <c r="D56" s="46" t="e">
        <f t="shared" si="1"/>
        <v>#DIV/0!</v>
      </c>
      <c r="E56" s="46"/>
      <c r="F56" s="85">
        <f t="shared" si="0"/>
        <v>0</v>
      </c>
      <c r="G56" s="33"/>
      <c r="H56" s="115"/>
      <c r="I56" s="117">
        <f t="shared" si="2"/>
        <v>0</v>
      </c>
      <c r="J56" s="66">
        <f t="shared" si="4"/>
      </c>
      <c r="K56" s="57">
        <f t="shared" si="5"/>
      </c>
      <c r="L56" s="117" t="e">
        <f t="shared" si="6"/>
        <v>#VALUE!</v>
      </c>
    </row>
    <row r="57" spans="1:12" s="3" customFormat="1" ht="15">
      <c r="A57" s="136" t="s">
        <v>35</v>
      </c>
      <c r="B57" s="105">
        <v>6.648</v>
      </c>
      <c r="C57" s="66">
        <v>4.2</v>
      </c>
      <c r="D57" s="46">
        <f t="shared" si="1"/>
        <v>63.176895306859215</v>
      </c>
      <c r="E57" s="46">
        <v>1.2</v>
      </c>
      <c r="F57" s="85">
        <f t="shared" si="0"/>
        <v>3</v>
      </c>
      <c r="G57" s="33">
        <v>5.9</v>
      </c>
      <c r="H57" s="115">
        <v>1.9</v>
      </c>
      <c r="I57" s="117">
        <f t="shared" si="2"/>
        <v>4</v>
      </c>
      <c r="J57" s="66">
        <f t="shared" si="4"/>
        <v>14.04761904761905</v>
      </c>
      <c r="K57" s="57">
        <f t="shared" si="5"/>
        <v>15.833333333333332</v>
      </c>
      <c r="L57" s="117">
        <f t="shared" si="6"/>
        <v>-1.785714285714283</v>
      </c>
    </row>
    <row r="58" spans="1:12" s="3" customFormat="1" ht="15" hidden="1">
      <c r="A58" s="136" t="s">
        <v>36</v>
      </c>
      <c r="B58" s="105">
        <v>999999999</v>
      </c>
      <c r="C58" s="66"/>
      <c r="D58" s="46">
        <f t="shared" si="1"/>
        <v>0</v>
      </c>
      <c r="E58" s="46"/>
      <c r="F58" s="85">
        <f t="shared" si="0"/>
        <v>0</v>
      </c>
      <c r="G58" s="33"/>
      <c r="H58" s="115"/>
      <c r="I58" s="117">
        <f t="shared" si="2"/>
        <v>0</v>
      </c>
      <c r="J58" s="66">
        <f t="shared" si="4"/>
      </c>
      <c r="K58" s="57">
        <f t="shared" si="5"/>
      </c>
      <c r="L58" s="117" t="e">
        <f t="shared" si="6"/>
        <v>#VALUE!</v>
      </c>
    </row>
    <row r="59" spans="1:12" s="3" customFormat="1" ht="15">
      <c r="A59" s="136" t="s">
        <v>75</v>
      </c>
      <c r="B59" s="105">
        <v>16.294</v>
      </c>
      <c r="C59" s="66">
        <v>13</v>
      </c>
      <c r="D59" s="46">
        <f t="shared" si="1"/>
        <v>79.783969559347</v>
      </c>
      <c r="E59" s="46"/>
      <c r="F59" s="85">
        <f t="shared" si="0"/>
        <v>13</v>
      </c>
      <c r="G59" s="33">
        <v>10.2</v>
      </c>
      <c r="H59" s="115"/>
      <c r="I59" s="117">
        <f t="shared" si="2"/>
        <v>10.2</v>
      </c>
      <c r="J59" s="66">
        <f t="shared" si="4"/>
        <v>7.846153846153846</v>
      </c>
      <c r="K59" s="57">
        <f t="shared" si="5"/>
      </c>
      <c r="L59" s="117" t="e">
        <f t="shared" si="6"/>
        <v>#VALUE!</v>
      </c>
    </row>
    <row r="60" spans="1:12" s="3" customFormat="1" ht="15">
      <c r="A60" s="136" t="s">
        <v>37</v>
      </c>
      <c r="B60" s="105">
        <v>752.773</v>
      </c>
      <c r="C60" s="66">
        <v>712.4</v>
      </c>
      <c r="D60" s="46">
        <f t="shared" si="1"/>
        <v>94.63676300823754</v>
      </c>
      <c r="E60" s="46">
        <v>528.4</v>
      </c>
      <c r="F60" s="85">
        <f t="shared" si="0"/>
        <v>184</v>
      </c>
      <c r="G60" s="33">
        <v>678.2</v>
      </c>
      <c r="H60" s="115">
        <v>509.3</v>
      </c>
      <c r="I60" s="117">
        <f t="shared" si="2"/>
        <v>168.90000000000003</v>
      </c>
      <c r="J60" s="66">
        <f t="shared" si="4"/>
        <v>9.519932622122404</v>
      </c>
      <c r="K60" s="57">
        <f t="shared" si="5"/>
        <v>9.638531415594247</v>
      </c>
      <c r="L60" s="58">
        <f t="shared" si="6"/>
        <v>-0.11859879347184332</v>
      </c>
    </row>
    <row r="61" spans="1:12" s="3" customFormat="1" ht="15">
      <c r="A61" s="136" t="s">
        <v>38</v>
      </c>
      <c r="B61" s="105">
        <v>241.683</v>
      </c>
      <c r="C61" s="66">
        <v>233.9</v>
      </c>
      <c r="D61" s="46">
        <f t="shared" si="1"/>
        <v>96.77966592602706</v>
      </c>
      <c r="E61" s="46">
        <v>178.3</v>
      </c>
      <c r="F61" s="85">
        <f t="shared" si="0"/>
        <v>55.599999999999994</v>
      </c>
      <c r="G61" s="33">
        <v>378.8</v>
      </c>
      <c r="H61" s="115">
        <v>276.6</v>
      </c>
      <c r="I61" s="117">
        <f t="shared" si="2"/>
        <v>102.19999999999999</v>
      </c>
      <c r="J61" s="66">
        <f t="shared" si="4"/>
        <v>16.19495510902095</v>
      </c>
      <c r="K61" s="57">
        <f t="shared" si="5"/>
        <v>15.51318003365115</v>
      </c>
      <c r="L61" s="117">
        <f t="shared" si="6"/>
        <v>0.6817750753697993</v>
      </c>
    </row>
    <row r="62" spans="1:12" s="3" customFormat="1" ht="15" hidden="1">
      <c r="A62" s="136" t="s">
        <v>95</v>
      </c>
      <c r="B62" s="105"/>
      <c r="C62" s="66"/>
      <c r="D62" s="46" t="e">
        <f t="shared" si="1"/>
        <v>#DIV/0!</v>
      </c>
      <c r="E62" s="46"/>
      <c r="F62" s="85">
        <f t="shared" si="0"/>
        <v>0</v>
      </c>
      <c r="G62" s="33"/>
      <c r="H62" s="115"/>
      <c r="I62" s="117">
        <f t="shared" si="2"/>
        <v>0</v>
      </c>
      <c r="J62" s="66">
        <f t="shared" si="4"/>
      </c>
      <c r="K62" s="57">
        <f t="shared" si="5"/>
      </c>
      <c r="L62" s="117" t="e">
        <f t="shared" si="6"/>
        <v>#VALUE!</v>
      </c>
    </row>
    <row r="63" spans="1:12" s="3" customFormat="1" ht="15" hidden="1">
      <c r="A63" s="136"/>
      <c r="B63" s="105"/>
      <c r="C63" s="66"/>
      <c r="D63" s="46" t="e">
        <f t="shared" si="1"/>
        <v>#DIV/0!</v>
      </c>
      <c r="E63" s="46"/>
      <c r="F63" s="85">
        <f t="shared" si="0"/>
        <v>0</v>
      </c>
      <c r="G63" s="33"/>
      <c r="H63" s="115"/>
      <c r="I63" s="117">
        <f t="shared" si="2"/>
        <v>0</v>
      </c>
      <c r="J63" s="66">
        <f t="shared" si="4"/>
      </c>
      <c r="K63" s="57">
        <f t="shared" si="5"/>
      </c>
      <c r="L63" s="117" t="e">
        <f t="shared" si="6"/>
        <v>#VALUE!</v>
      </c>
    </row>
    <row r="64" spans="1:12" s="3" customFormat="1" ht="15">
      <c r="A64" s="134" t="s">
        <v>39</v>
      </c>
      <c r="B64" s="105">
        <v>563.338</v>
      </c>
      <c r="C64" s="66">
        <v>557</v>
      </c>
      <c r="D64" s="46">
        <f t="shared" si="1"/>
        <v>98.87492056278825</v>
      </c>
      <c r="E64" s="46">
        <v>535</v>
      </c>
      <c r="F64" s="85">
        <f t="shared" si="0"/>
        <v>22</v>
      </c>
      <c r="G64" s="33">
        <v>757.5</v>
      </c>
      <c r="H64" s="115">
        <v>647.4</v>
      </c>
      <c r="I64" s="117">
        <f t="shared" si="2"/>
        <v>110.10000000000002</v>
      </c>
      <c r="J64" s="66">
        <f t="shared" si="4"/>
        <v>13.599640933572712</v>
      </c>
      <c r="K64" s="57">
        <f t="shared" si="5"/>
        <v>12.10093457943925</v>
      </c>
      <c r="L64" s="117">
        <f t="shared" si="6"/>
        <v>1.4987063541334606</v>
      </c>
    </row>
    <row r="65" spans="1:12" s="3" customFormat="1" ht="15">
      <c r="A65" s="134" t="s">
        <v>40</v>
      </c>
      <c r="B65" s="105">
        <v>1176.271</v>
      </c>
      <c r="C65" s="47">
        <v>1111.8</v>
      </c>
      <c r="D65" s="46">
        <f t="shared" si="1"/>
        <v>94.51903515431393</v>
      </c>
      <c r="E65" s="46">
        <v>1003.6</v>
      </c>
      <c r="F65" s="70">
        <f t="shared" si="0"/>
        <v>108.19999999999993</v>
      </c>
      <c r="G65" s="47">
        <v>1263.2</v>
      </c>
      <c r="H65" s="113">
        <v>1058.1</v>
      </c>
      <c r="I65" s="58">
        <f t="shared" si="2"/>
        <v>205.10000000000014</v>
      </c>
      <c r="J65" s="66">
        <f t="shared" si="4"/>
        <v>11.361755711458896</v>
      </c>
      <c r="K65" s="57">
        <f t="shared" si="5"/>
        <v>10.54304503786369</v>
      </c>
      <c r="L65" s="117">
        <f t="shared" si="6"/>
        <v>0.8187106735952057</v>
      </c>
    </row>
    <row r="66" spans="1:12" s="3" customFormat="1" ht="15">
      <c r="A66" s="230" t="s">
        <v>41</v>
      </c>
      <c r="B66" s="140">
        <v>231.5</v>
      </c>
      <c r="C66" s="33">
        <v>230.5</v>
      </c>
      <c r="D66" s="46">
        <f t="shared" si="1"/>
        <v>99.56803455723542</v>
      </c>
      <c r="E66" s="46">
        <v>148.4</v>
      </c>
      <c r="F66" s="70">
        <f t="shared" si="0"/>
        <v>82.1</v>
      </c>
      <c r="G66" s="66">
        <v>288.2</v>
      </c>
      <c r="H66" s="113">
        <v>183.1</v>
      </c>
      <c r="I66" s="58">
        <f t="shared" si="2"/>
        <v>105.1</v>
      </c>
      <c r="J66" s="66">
        <f t="shared" si="4"/>
        <v>12.503253796095443</v>
      </c>
      <c r="K66" s="57">
        <f t="shared" si="5"/>
        <v>12.338274932614555</v>
      </c>
      <c r="L66" s="58">
        <f t="shared" si="6"/>
        <v>0.1649788634808882</v>
      </c>
    </row>
    <row r="67" spans="1:12" s="19" customFormat="1" ht="15.75">
      <c r="A67" s="238" t="s">
        <v>76</v>
      </c>
      <c r="B67" s="139">
        <v>99.974</v>
      </c>
      <c r="C67" s="32">
        <f>SUM(C68:C73)-C71-C72</f>
        <v>97.3</v>
      </c>
      <c r="D67" s="42">
        <f t="shared" si="1"/>
        <v>97.32530457919059</v>
      </c>
      <c r="E67" s="42">
        <v>59.209999999999994</v>
      </c>
      <c r="F67" s="44">
        <f t="shared" si="0"/>
        <v>38.09</v>
      </c>
      <c r="G67" s="45">
        <f>SUM(G68:G73)-G71-G72</f>
        <v>83.7</v>
      </c>
      <c r="H67" s="112">
        <v>39.064</v>
      </c>
      <c r="I67" s="54">
        <f t="shared" si="2"/>
        <v>44.636</v>
      </c>
      <c r="J67" s="45">
        <f t="shared" si="4"/>
        <v>8.602261048304214</v>
      </c>
      <c r="K67" s="52">
        <f t="shared" si="5"/>
        <v>6.597534200304004</v>
      </c>
      <c r="L67" s="55">
        <f t="shared" si="6"/>
        <v>2.0047268480002103</v>
      </c>
    </row>
    <row r="68" spans="1:12" s="3" customFormat="1" ht="15">
      <c r="A68" s="56" t="s">
        <v>77</v>
      </c>
      <c r="B68" s="105">
        <v>35.269</v>
      </c>
      <c r="C68" s="66">
        <v>33.9</v>
      </c>
      <c r="D68" s="46">
        <f t="shared" si="1"/>
        <v>96.11840426436814</v>
      </c>
      <c r="E68" s="46">
        <v>26.91</v>
      </c>
      <c r="F68" s="85">
        <f t="shared" si="0"/>
        <v>6.989999999999998</v>
      </c>
      <c r="G68" s="33">
        <v>20.6</v>
      </c>
      <c r="H68" s="113">
        <v>10.764</v>
      </c>
      <c r="I68" s="58">
        <f t="shared" si="2"/>
        <v>9.836000000000002</v>
      </c>
      <c r="J68" s="66">
        <f t="shared" si="4"/>
        <v>6.07669616519174</v>
      </c>
      <c r="K68" s="66">
        <f t="shared" si="5"/>
        <v>3.9999999999999996</v>
      </c>
      <c r="L68" s="58">
        <f t="shared" si="6"/>
        <v>2.076696165191741</v>
      </c>
    </row>
    <row r="69" spans="1:12" s="3" customFormat="1" ht="15.75" hidden="1">
      <c r="A69" s="56" t="s">
        <v>42</v>
      </c>
      <c r="B69" s="105">
        <v>999999999</v>
      </c>
      <c r="C69" s="66"/>
      <c r="D69" s="46">
        <f t="shared" si="1"/>
        <v>0</v>
      </c>
      <c r="E69" s="46"/>
      <c r="F69" s="43">
        <f t="shared" si="0"/>
        <v>0</v>
      </c>
      <c r="G69" s="33"/>
      <c r="H69" s="113"/>
      <c r="I69" s="58">
        <f t="shared" si="2"/>
        <v>0</v>
      </c>
      <c r="J69" s="66">
        <f t="shared" si="4"/>
      </c>
      <c r="K69" s="66">
        <f t="shared" si="5"/>
      </c>
      <c r="L69" s="58" t="e">
        <f t="shared" si="6"/>
        <v>#VALUE!</v>
      </c>
    </row>
    <row r="70" spans="1:12" s="3" customFormat="1" ht="15.75" hidden="1">
      <c r="A70" s="56" t="s">
        <v>43</v>
      </c>
      <c r="B70" s="105"/>
      <c r="C70" s="66"/>
      <c r="D70" s="46" t="e">
        <f t="shared" si="1"/>
        <v>#DIV/0!</v>
      </c>
      <c r="E70" s="46"/>
      <c r="F70" s="43">
        <f aca="true" t="shared" si="7" ref="F70:F101">C70-E70</f>
        <v>0</v>
      </c>
      <c r="G70" s="33"/>
      <c r="H70" s="113"/>
      <c r="I70" s="58">
        <f t="shared" si="2"/>
        <v>0</v>
      </c>
      <c r="J70" s="66">
        <f t="shared" si="4"/>
      </c>
      <c r="K70" s="66">
        <f t="shared" si="5"/>
      </c>
      <c r="L70" s="58" t="e">
        <f t="shared" si="6"/>
        <v>#VALUE!</v>
      </c>
    </row>
    <row r="71" spans="1:12" s="3" customFormat="1" ht="15.75" hidden="1">
      <c r="A71" s="56" t="s">
        <v>78</v>
      </c>
      <c r="B71" s="105"/>
      <c r="C71" s="66"/>
      <c r="D71" s="46" t="e">
        <f aca="true" t="shared" si="8" ref="D71:D101">C71/B71*100</f>
        <v>#DIV/0!</v>
      </c>
      <c r="E71" s="46"/>
      <c r="F71" s="43">
        <f t="shared" si="7"/>
        <v>0</v>
      </c>
      <c r="G71" s="33"/>
      <c r="H71" s="113"/>
      <c r="I71" s="58">
        <f aca="true" t="shared" si="9" ref="I71:I101">G71-H71</f>
        <v>0</v>
      </c>
      <c r="J71" s="66">
        <f t="shared" si="4"/>
      </c>
      <c r="K71" s="66">
        <f t="shared" si="5"/>
      </c>
      <c r="L71" s="58" t="e">
        <f t="shared" si="6"/>
        <v>#VALUE!</v>
      </c>
    </row>
    <row r="72" spans="1:12" s="3" customFormat="1" ht="15.75" hidden="1">
      <c r="A72" s="56" t="s">
        <v>79</v>
      </c>
      <c r="B72" s="105"/>
      <c r="C72" s="66"/>
      <c r="D72" s="46" t="e">
        <f t="shared" si="8"/>
        <v>#DIV/0!</v>
      </c>
      <c r="E72" s="46"/>
      <c r="F72" s="43">
        <f t="shared" si="7"/>
        <v>0</v>
      </c>
      <c r="G72" s="33"/>
      <c r="H72" s="113"/>
      <c r="I72" s="58">
        <f t="shared" si="9"/>
        <v>0</v>
      </c>
      <c r="J72" s="66">
        <f t="shared" si="4"/>
      </c>
      <c r="K72" s="66">
        <f t="shared" si="5"/>
      </c>
      <c r="L72" s="58" t="e">
        <f t="shared" si="6"/>
        <v>#VALUE!</v>
      </c>
    </row>
    <row r="73" spans="1:12" s="3" customFormat="1" ht="15">
      <c r="A73" s="56" t="s">
        <v>44</v>
      </c>
      <c r="B73" s="105">
        <v>64.545</v>
      </c>
      <c r="C73" s="66">
        <v>63.4</v>
      </c>
      <c r="D73" s="46">
        <f t="shared" si="8"/>
        <v>98.22604384537918</v>
      </c>
      <c r="E73" s="46">
        <v>32.3</v>
      </c>
      <c r="F73" s="85">
        <f t="shared" si="7"/>
        <v>31.1</v>
      </c>
      <c r="G73" s="33">
        <v>63.1</v>
      </c>
      <c r="H73" s="113">
        <v>28.3</v>
      </c>
      <c r="I73" s="58">
        <f t="shared" si="9"/>
        <v>34.8</v>
      </c>
      <c r="J73" s="66">
        <f aca="true" t="shared" si="10" ref="J73:J101">IF(C73&gt;0,G73/C73*10,"")</f>
        <v>9.952681388012618</v>
      </c>
      <c r="K73" s="66">
        <f aca="true" t="shared" si="11" ref="K73:K86">IF(E73&gt;0,H73/E73*10,"")</f>
        <v>8.761609907120745</v>
      </c>
      <c r="L73" s="58">
        <f t="shared" si="6"/>
        <v>1.191071480891873</v>
      </c>
    </row>
    <row r="74" spans="1:12" s="19" customFormat="1" ht="15.75">
      <c r="A74" s="53" t="s">
        <v>45</v>
      </c>
      <c r="B74" s="93">
        <v>705.155</v>
      </c>
      <c r="C74" s="45">
        <f>SUM(C75:C90)-C81-C82-C90</f>
        <v>606.5419999999999</v>
      </c>
      <c r="D74" s="42">
        <f t="shared" si="8"/>
        <v>86.0154150505917</v>
      </c>
      <c r="E74" s="42">
        <v>535.9</v>
      </c>
      <c r="F74" s="214">
        <f t="shared" si="7"/>
        <v>70.64199999999994</v>
      </c>
      <c r="G74" s="32">
        <f>SUM(G75:G90)-G81-G82-G90</f>
        <v>626.6600000000001</v>
      </c>
      <c r="H74" s="112">
        <v>375.4</v>
      </c>
      <c r="I74" s="54">
        <f t="shared" si="9"/>
        <v>251.2600000000001</v>
      </c>
      <c r="J74" s="45">
        <f t="shared" si="10"/>
        <v>10.331683543761194</v>
      </c>
      <c r="K74" s="45">
        <f t="shared" si="11"/>
        <v>7.005038253405486</v>
      </c>
      <c r="L74" s="55">
        <f t="shared" si="6"/>
        <v>3.3266452903557084</v>
      </c>
    </row>
    <row r="75" spans="1:12" s="3" customFormat="1" ht="15" hidden="1">
      <c r="A75" s="56" t="s">
        <v>80</v>
      </c>
      <c r="B75" s="105">
        <v>0</v>
      </c>
      <c r="C75" s="66"/>
      <c r="D75" s="46" t="e">
        <f t="shared" si="8"/>
        <v>#DIV/0!</v>
      </c>
      <c r="E75" s="46"/>
      <c r="F75" s="48">
        <f t="shared" si="7"/>
        <v>0</v>
      </c>
      <c r="G75" s="33"/>
      <c r="H75" s="113"/>
      <c r="I75" s="58">
        <f t="shared" si="9"/>
        <v>0</v>
      </c>
      <c r="J75" s="66">
        <f t="shared" si="10"/>
      </c>
      <c r="K75" s="66">
        <f t="shared" si="11"/>
      </c>
      <c r="L75" s="58" t="e">
        <f t="shared" si="6"/>
        <v>#VALUE!</v>
      </c>
    </row>
    <row r="76" spans="1:12" s="3" customFormat="1" ht="15" hidden="1">
      <c r="A76" s="56" t="s">
        <v>81</v>
      </c>
      <c r="B76" s="105"/>
      <c r="C76" s="66"/>
      <c r="D76" s="46" t="e">
        <f t="shared" si="8"/>
        <v>#DIV/0!</v>
      </c>
      <c r="E76" s="46"/>
      <c r="F76" s="48">
        <f t="shared" si="7"/>
        <v>0</v>
      </c>
      <c r="G76" s="33"/>
      <c r="H76" s="113"/>
      <c r="I76" s="58">
        <f t="shared" si="9"/>
        <v>0</v>
      </c>
      <c r="J76" s="66">
        <f t="shared" si="10"/>
      </c>
      <c r="K76" s="66">
        <f t="shared" si="11"/>
      </c>
      <c r="L76" s="58" t="e">
        <f t="shared" si="6"/>
        <v>#VALUE!</v>
      </c>
    </row>
    <row r="77" spans="1:12" s="3" customFormat="1" ht="15" hidden="1">
      <c r="A77" s="56" t="s">
        <v>82</v>
      </c>
      <c r="B77" s="105"/>
      <c r="C77" s="66"/>
      <c r="D77" s="46" t="e">
        <f t="shared" si="8"/>
        <v>#DIV/0!</v>
      </c>
      <c r="E77" s="46"/>
      <c r="F77" s="48">
        <f t="shared" si="7"/>
        <v>0</v>
      </c>
      <c r="G77" s="33"/>
      <c r="H77" s="113"/>
      <c r="I77" s="58">
        <f t="shared" si="9"/>
        <v>0</v>
      </c>
      <c r="J77" s="66">
        <f t="shared" si="10"/>
      </c>
      <c r="K77" s="66">
        <f t="shared" si="11"/>
      </c>
      <c r="L77" s="58" t="e">
        <f t="shared" si="6"/>
        <v>#VALUE!</v>
      </c>
    </row>
    <row r="78" spans="1:12" s="3" customFormat="1" ht="15" hidden="1">
      <c r="A78" s="56" t="s">
        <v>83</v>
      </c>
      <c r="B78" s="105">
        <v>999999999</v>
      </c>
      <c r="C78" s="66"/>
      <c r="D78" s="46">
        <f t="shared" si="8"/>
        <v>0</v>
      </c>
      <c r="E78" s="46"/>
      <c r="F78" s="48">
        <f t="shared" si="7"/>
        <v>0</v>
      </c>
      <c r="G78" s="33"/>
      <c r="H78" s="113"/>
      <c r="I78" s="58">
        <f t="shared" si="9"/>
        <v>0</v>
      </c>
      <c r="J78" s="66">
        <f t="shared" si="10"/>
      </c>
      <c r="K78" s="66">
        <f t="shared" si="11"/>
      </c>
      <c r="L78" s="58" t="e">
        <f t="shared" si="6"/>
        <v>#VALUE!</v>
      </c>
    </row>
    <row r="79" spans="1:12" s="3" customFormat="1" ht="15">
      <c r="A79" s="56" t="s">
        <v>46</v>
      </c>
      <c r="B79" s="105">
        <v>640.821</v>
      </c>
      <c r="C79" s="66">
        <v>564.9</v>
      </c>
      <c r="D79" s="46">
        <f t="shared" si="8"/>
        <v>88.15254181744979</v>
      </c>
      <c r="E79" s="46">
        <v>526.1</v>
      </c>
      <c r="F79" s="48">
        <f t="shared" si="7"/>
        <v>38.799999999999955</v>
      </c>
      <c r="G79" s="33">
        <v>569.2</v>
      </c>
      <c r="H79" s="113">
        <v>363</v>
      </c>
      <c r="I79" s="58">
        <f t="shared" si="9"/>
        <v>206.20000000000005</v>
      </c>
      <c r="J79" s="66">
        <f t="shared" si="10"/>
        <v>10.076119667197736</v>
      </c>
      <c r="K79" s="57">
        <f t="shared" si="11"/>
        <v>6.8998289298612425</v>
      </c>
      <c r="L79" s="58">
        <f t="shared" si="6"/>
        <v>3.176290737336493</v>
      </c>
    </row>
    <row r="80" spans="1:12" s="3" customFormat="1" ht="15">
      <c r="A80" s="56" t="s">
        <v>47</v>
      </c>
      <c r="B80" s="105">
        <v>0.733</v>
      </c>
      <c r="C80" s="66">
        <v>0.56</v>
      </c>
      <c r="D80" s="46">
        <f t="shared" si="8"/>
        <v>76.39836289222374</v>
      </c>
      <c r="E80" s="46"/>
      <c r="F80" s="48">
        <f t="shared" si="7"/>
        <v>0.56</v>
      </c>
      <c r="G80" s="33">
        <v>0.66</v>
      </c>
      <c r="H80" s="113"/>
      <c r="I80" s="58">
        <f t="shared" si="9"/>
        <v>0.66</v>
      </c>
      <c r="J80" s="66">
        <f t="shared" si="10"/>
        <v>11.785714285714286</v>
      </c>
      <c r="K80" s="57">
        <f t="shared" si="11"/>
      </c>
      <c r="L80" s="58" t="e">
        <f t="shared" si="6"/>
        <v>#VALUE!</v>
      </c>
    </row>
    <row r="81" spans="1:12" s="3" customFormat="1" ht="15" hidden="1">
      <c r="A81" s="56" t="s">
        <v>84</v>
      </c>
      <c r="B81" s="105"/>
      <c r="C81" s="66"/>
      <c r="D81" s="46" t="e">
        <f t="shared" si="8"/>
        <v>#DIV/0!</v>
      </c>
      <c r="E81" s="46"/>
      <c r="F81" s="48">
        <f t="shared" si="7"/>
        <v>0</v>
      </c>
      <c r="G81" s="33"/>
      <c r="H81" s="113"/>
      <c r="I81" s="58">
        <f t="shared" si="9"/>
        <v>0</v>
      </c>
      <c r="J81" s="66">
        <f t="shared" si="10"/>
      </c>
      <c r="K81" s="57">
        <f t="shared" si="11"/>
      </c>
      <c r="L81" s="58" t="e">
        <f t="shared" si="6"/>
        <v>#VALUE!</v>
      </c>
    </row>
    <row r="82" spans="1:12" s="3" customFormat="1" ht="15" hidden="1">
      <c r="A82" s="56" t="s">
        <v>85</v>
      </c>
      <c r="B82" s="105"/>
      <c r="C82" s="66"/>
      <c r="D82" s="46" t="e">
        <f t="shared" si="8"/>
        <v>#DIV/0!</v>
      </c>
      <c r="E82" s="46"/>
      <c r="F82" s="48">
        <f t="shared" si="7"/>
        <v>0</v>
      </c>
      <c r="G82" s="33"/>
      <c r="H82" s="113"/>
      <c r="I82" s="58">
        <f t="shared" si="9"/>
        <v>0</v>
      </c>
      <c r="J82" s="66">
        <f t="shared" si="10"/>
      </c>
      <c r="K82" s="57">
        <f t="shared" si="11"/>
      </c>
      <c r="L82" s="58" t="e">
        <f t="shared" si="6"/>
        <v>#VALUE!</v>
      </c>
    </row>
    <row r="83" spans="1:12" s="3" customFormat="1" ht="15" hidden="1">
      <c r="A83" s="56" t="s">
        <v>48</v>
      </c>
      <c r="B83" s="105"/>
      <c r="C83" s="66"/>
      <c r="D83" s="46" t="e">
        <f t="shared" si="8"/>
        <v>#DIV/0!</v>
      </c>
      <c r="E83" s="46"/>
      <c r="F83" s="48">
        <f t="shared" si="7"/>
        <v>0</v>
      </c>
      <c r="G83" s="33"/>
      <c r="H83" s="113"/>
      <c r="I83" s="58">
        <f t="shared" si="9"/>
        <v>0</v>
      </c>
      <c r="J83" s="66">
        <f t="shared" si="10"/>
      </c>
      <c r="K83" s="57">
        <f t="shared" si="11"/>
      </c>
      <c r="L83" s="58" t="e">
        <f t="shared" si="6"/>
        <v>#VALUE!</v>
      </c>
    </row>
    <row r="84" spans="1:12" s="3" customFormat="1" ht="15" hidden="1">
      <c r="A84" s="56" t="s">
        <v>86</v>
      </c>
      <c r="B84" s="105"/>
      <c r="C84" s="66"/>
      <c r="D84" s="46" t="e">
        <f t="shared" si="8"/>
        <v>#DIV/0!</v>
      </c>
      <c r="E84" s="46"/>
      <c r="F84" s="48">
        <f t="shared" si="7"/>
        <v>0</v>
      </c>
      <c r="G84" s="33"/>
      <c r="H84" s="113"/>
      <c r="I84" s="58">
        <f t="shared" si="9"/>
        <v>0</v>
      </c>
      <c r="J84" s="66">
        <f t="shared" si="10"/>
      </c>
      <c r="K84" s="57">
        <f t="shared" si="11"/>
      </c>
      <c r="L84" s="58" t="e">
        <f t="shared" si="6"/>
        <v>#VALUE!</v>
      </c>
    </row>
    <row r="85" spans="1:12" s="3" customFormat="1" ht="15">
      <c r="A85" s="56" t="s">
        <v>49</v>
      </c>
      <c r="B85" s="105">
        <v>0.582</v>
      </c>
      <c r="C85" s="66">
        <v>0.582</v>
      </c>
      <c r="D85" s="46">
        <f t="shared" si="8"/>
        <v>100</v>
      </c>
      <c r="E85" s="46"/>
      <c r="F85" s="48">
        <f t="shared" si="7"/>
        <v>0.582</v>
      </c>
      <c r="G85" s="33">
        <v>0.6</v>
      </c>
      <c r="H85" s="113"/>
      <c r="I85" s="58">
        <f t="shared" si="9"/>
        <v>0.6</v>
      </c>
      <c r="J85" s="66">
        <f t="shared" si="10"/>
        <v>10.309278350515465</v>
      </c>
      <c r="K85" s="57">
        <f t="shared" si="11"/>
      </c>
      <c r="L85" s="58" t="e">
        <f t="shared" si="6"/>
        <v>#VALUE!</v>
      </c>
    </row>
    <row r="86" spans="1:12" s="3" customFormat="1" ht="15" hidden="1">
      <c r="A86" s="56" t="s">
        <v>50</v>
      </c>
      <c r="B86" s="105">
        <v>11.317</v>
      </c>
      <c r="C86" s="66"/>
      <c r="D86" s="46">
        <f t="shared" si="8"/>
        <v>0</v>
      </c>
      <c r="E86" s="46"/>
      <c r="F86" s="48">
        <f t="shared" si="7"/>
        <v>0</v>
      </c>
      <c r="G86" s="33"/>
      <c r="H86" s="113"/>
      <c r="I86" s="58">
        <f t="shared" si="9"/>
        <v>0</v>
      </c>
      <c r="J86" s="66">
        <f t="shared" si="10"/>
      </c>
      <c r="K86" s="57">
        <f t="shared" si="11"/>
      </c>
      <c r="L86" s="58" t="e">
        <f t="shared" si="6"/>
        <v>#VALUE!</v>
      </c>
    </row>
    <row r="87" spans="1:12" s="3" customFormat="1" ht="15">
      <c r="A87" s="198" t="s">
        <v>51</v>
      </c>
      <c r="B87" s="155">
        <v>51.365</v>
      </c>
      <c r="C87" s="157">
        <v>40.5</v>
      </c>
      <c r="D87" s="63">
        <f t="shared" si="8"/>
        <v>78.84746422661345</v>
      </c>
      <c r="E87" s="63">
        <v>9.8</v>
      </c>
      <c r="F87" s="228">
        <f t="shared" si="7"/>
        <v>30.7</v>
      </c>
      <c r="G87" s="74">
        <v>56.2</v>
      </c>
      <c r="H87" s="169">
        <v>12.4</v>
      </c>
      <c r="I87" s="62">
        <f t="shared" si="9"/>
        <v>43.800000000000004</v>
      </c>
      <c r="J87" s="157">
        <f t="shared" si="10"/>
        <v>13.876543209876544</v>
      </c>
      <c r="K87" s="63">
        <f aca="true" t="shared" si="12" ref="K87:K101">H87/E87*10</f>
        <v>12.653061224489795</v>
      </c>
      <c r="L87" s="62">
        <f t="shared" si="6"/>
        <v>1.2234819853867496</v>
      </c>
    </row>
    <row r="88" spans="1:12" s="3" customFormat="1" ht="15" hidden="1">
      <c r="A88" s="237" t="s">
        <v>52</v>
      </c>
      <c r="B88" s="127"/>
      <c r="C88" s="142"/>
      <c r="D88" s="131" t="e">
        <f t="shared" si="8"/>
        <v>#DIV/0!</v>
      </c>
      <c r="E88" s="131"/>
      <c r="F88" s="291">
        <f t="shared" si="7"/>
        <v>0</v>
      </c>
      <c r="G88" s="130"/>
      <c r="H88" s="216"/>
      <c r="I88" s="144">
        <f t="shared" si="9"/>
        <v>0</v>
      </c>
      <c r="J88" s="142">
        <f t="shared" si="10"/>
      </c>
      <c r="K88" s="131" t="e">
        <f t="shared" si="12"/>
        <v>#DIV/0!</v>
      </c>
      <c r="L88" s="144" t="e">
        <f t="shared" si="6"/>
        <v>#VALUE!</v>
      </c>
    </row>
    <row r="89" spans="1:12" s="3" customFormat="1" ht="15" hidden="1">
      <c r="A89" s="56" t="s">
        <v>98</v>
      </c>
      <c r="B89" s="105">
        <v>0.002</v>
      </c>
      <c r="C89" s="66"/>
      <c r="D89" s="46">
        <f t="shared" si="8"/>
        <v>0</v>
      </c>
      <c r="E89" s="46"/>
      <c r="F89" s="48">
        <f t="shared" si="7"/>
        <v>0</v>
      </c>
      <c r="G89" s="33"/>
      <c r="H89" s="113"/>
      <c r="I89" s="58">
        <f t="shared" si="9"/>
        <v>0</v>
      </c>
      <c r="J89" s="66">
        <f t="shared" si="10"/>
      </c>
      <c r="K89" s="46" t="e">
        <f t="shared" si="12"/>
        <v>#DIV/0!</v>
      </c>
      <c r="L89" s="58" t="e">
        <f t="shared" si="6"/>
        <v>#VALUE!</v>
      </c>
    </row>
    <row r="90" spans="1:12" s="3" customFormat="1" ht="15" hidden="1">
      <c r="A90" s="56" t="s">
        <v>87</v>
      </c>
      <c r="B90" s="105"/>
      <c r="C90" s="66"/>
      <c r="D90" s="46" t="e">
        <f t="shared" si="8"/>
        <v>#DIV/0!</v>
      </c>
      <c r="E90" s="46"/>
      <c r="F90" s="48">
        <f t="shared" si="7"/>
        <v>0</v>
      </c>
      <c r="G90" s="33"/>
      <c r="H90" s="113"/>
      <c r="I90" s="58">
        <f t="shared" si="9"/>
        <v>0</v>
      </c>
      <c r="J90" s="66">
        <f t="shared" si="10"/>
      </c>
      <c r="K90" s="46" t="e">
        <f t="shared" si="12"/>
        <v>#DIV/0!</v>
      </c>
      <c r="L90" s="58" t="e">
        <f t="shared" si="6"/>
        <v>#VALUE!</v>
      </c>
    </row>
    <row r="91" spans="1:12" s="19" customFormat="1" ht="15.75" hidden="1">
      <c r="A91" s="53" t="s">
        <v>53</v>
      </c>
      <c r="B91" s="93">
        <v>0.75</v>
      </c>
      <c r="C91" s="45">
        <f>SUM(C92:C101)-C97</f>
        <v>0</v>
      </c>
      <c r="D91" s="42">
        <f t="shared" si="8"/>
        <v>0</v>
      </c>
      <c r="E91" s="42">
        <v>0</v>
      </c>
      <c r="F91" s="139">
        <f t="shared" si="7"/>
        <v>0</v>
      </c>
      <c r="G91" s="32">
        <f>SUM(G92:G101)-G97</f>
        <v>0</v>
      </c>
      <c r="H91" s="112">
        <v>0</v>
      </c>
      <c r="I91" s="54">
        <f t="shared" si="9"/>
        <v>0</v>
      </c>
      <c r="J91" s="66">
        <f t="shared" si="10"/>
      </c>
      <c r="K91" s="46" t="e">
        <f t="shared" si="12"/>
        <v>#DIV/0!</v>
      </c>
      <c r="L91" s="54" t="e">
        <f t="shared" si="6"/>
        <v>#VALUE!</v>
      </c>
    </row>
    <row r="92" spans="1:12" s="3" customFormat="1" ht="15" hidden="1">
      <c r="A92" s="56" t="s">
        <v>88</v>
      </c>
      <c r="B92" s="105"/>
      <c r="C92" s="66"/>
      <c r="D92" s="46" t="e">
        <f t="shared" si="8"/>
        <v>#DIV/0!</v>
      </c>
      <c r="E92" s="46"/>
      <c r="F92" s="85">
        <f t="shared" si="7"/>
        <v>0</v>
      </c>
      <c r="G92" s="33"/>
      <c r="H92" s="115"/>
      <c r="I92" s="117">
        <f t="shared" si="9"/>
        <v>0</v>
      </c>
      <c r="J92" s="66">
        <f t="shared" si="10"/>
      </c>
      <c r="K92" s="57" t="e">
        <f t="shared" si="12"/>
        <v>#DIV/0!</v>
      </c>
      <c r="L92" s="117" t="e">
        <f t="shared" si="6"/>
        <v>#VALUE!</v>
      </c>
    </row>
    <row r="93" spans="1:12" s="3" customFormat="1" ht="15" hidden="1">
      <c r="A93" s="198" t="s">
        <v>54</v>
      </c>
      <c r="B93" s="155">
        <v>0.736</v>
      </c>
      <c r="C93" s="157"/>
      <c r="D93" s="63">
        <f t="shared" si="8"/>
        <v>0</v>
      </c>
      <c r="E93" s="63"/>
      <c r="F93" s="162">
        <f t="shared" si="7"/>
        <v>0</v>
      </c>
      <c r="G93" s="74"/>
      <c r="H93" s="156"/>
      <c r="I93" s="132">
        <f t="shared" si="9"/>
        <v>0</v>
      </c>
      <c r="J93" s="157">
        <f t="shared" si="10"/>
      </c>
      <c r="K93" s="72" t="e">
        <f t="shared" si="12"/>
        <v>#DIV/0!</v>
      </c>
      <c r="L93" s="132" t="e">
        <f t="shared" si="6"/>
        <v>#VALUE!</v>
      </c>
    </row>
    <row r="94" spans="1:12" s="3" customFormat="1" ht="15" hidden="1">
      <c r="A94" s="150" t="s">
        <v>55</v>
      </c>
      <c r="B94" s="165">
        <v>0.001</v>
      </c>
      <c r="C94" s="130"/>
      <c r="D94" s="131">
        <f t="shared" si="8"/>
        <v>0</v>
      </c>
      <c r="E94" s="131"/>
      <c r="F94" s="144">
        <f t="shared" si="7"/>
        <v>0</v>
      </c>
      <c r="G94" s="130"/>
      <c r="H94" s="152"/>
      <c r="I94" s="153">
        <f t="shared" si="9"/>
        <v>0</v>
      </c>
      <c r="J94" s="142">
        <f t="shared" si="10"/>
      </c>
      <c r="K94" s="154" t="e">
        <f t="shared" si="12"/>
        <v>#DIV/0!</v>
      </c>
      <c r="L94" s="153" t="e">
        <f t="shared" si="6"/>
        <v>#VALUE!</v>
      </c>
    </row>
    <row r="95" spans="1:12" s="3" customFormat="1" ht="15" hidden="1">
      <c r="A95" s="198" t="s">
        <v>56</v>
      </c>
      <c r="B95" s="194">
        <v>0.013</v>
      </c>
      <c r="C95" s="74"/>
      <c r="D95" s="63">
        <f t="shared" si="8"/>
        <v>0</v>
      </c>
      <c r="E95" s="63"/>
      <c r="F95" s="62">
        <f t="shared" si="7"/>
        <v>0</v>
      </c>
      <c r="G95" s="74"/>
      <c r="H95" s="156"/>
      <c r="I95" s="132">
        <f t="shared" si="9"/>
        <v>0</v>
      </c>
      <c r="J95" s="66">
        <f t="shared" si="10"/>
      </c>
      <c r="K95" s="72" t="e">
        <f t="shared" si="12"/>
        <v>#DIV/0!</v>
      </c>
      <c r="L95" s="132" t="e">
        <f t="shared" si="6"/>
        <v>#VALUE!</v>
      </c>
    </row>
    <row r="96" spans="1:12" s="3" customFormat="1" ht="15" hidden="1">
      <c r="A96" s="150" t="s">
        <v>57</v>
      </c>
      <c r="B96" s="127"/>
      <c r="C96" s="130"/>
      <c r="D96" s="131" t="e">
        <f t="shared" si="8"/>
        <v>#DIV/0!</v>
      </c>
      <c r="E96" s="131"/>
      <c r="F96" s="151">
        <f t="shared" si="7"/>
        <v>0</v>
      </c>
      <c r="G96" s="130"/>
      <c r="H96" s="152"/>
      <c r="I96" s="153">
        <f t="shared" si="9"/>
        <v>0</v>
      </c>
      <c r="J96" s="66">
        <f t="shared" si="10"/>
      </c>
      <c r="K96" s="154" t="e">
        <f t="shared" si="12"/>
        <v>#DIV/0!</v>
      </c>
      <c r="L96" s="153" t="e">
        <f t="shared" si="6"/>
        <v>#VALUE!</v>
      </c>
    </row>
    <row r="97" spans="1:12" s="3" customFormat="1" ht="15" hidden="1">
      <c r="A97" s="56" t="s">
        <v>89</v>
      </c>
      <c r="B97" s="105"/>
      <c r="C97" s="33"/>
      <c r="D97" s="46" t="e">
        <f t="shared" si="8"/>
        <v>#DIV/0!</v>
      </c>
      <c r="E97" s="46"/>
      <c r="F97" s="70">
        <f t="shared" si="7"/>
        <v>0</v>
      </c>
      <c r="G97" s="33"/>
      <c r="H97" s="115"/>
      <c r="I97" s="117">
        <f t="shared" si="9"/>
        <v>0</v>
      </c>
      <c r="J97" s="66">
        <f t="shared" si="10"/>
      </c>
      <c r="K97" s="57" t="e">
        <f t="shared" si="12"/>
        <v>#DIV/0!</v>
      </c>
      <c r="L97" s="117" t="e">
        <f t="shared" si="6"/>
        <v>#VALUE!</v>
      </c>
    </row>
    <row r="98" spans="1:12" s="3" customFormat="1" ht="15" hidden="1">
      <c r="A98" s="56" t="s">
        <v>58</v>
      </c>
      <c r="B98" s="105"/>
      <c r="C98" s="33"/>
      <c r="D98" s="46" t="e">
        <f t="shared" si="8"/>
        <v>#DIV/0!</v>
      </c>
      <c r="E98" s="46"/>
      <c r="F98" s="70">
        <f t="shared" si="7"/>
        <v>0</v>
      </c>
      <c r="G98" s="33"/>
      <c r="H98" s="115"/>
      <c r="I98" s="117">
        <f t="shared" si="9"/>
        <v>0</v>
      </c>
      <c r="J98" s="66">
        <f t="shared" si="10"/>
      </c>
      <c r="K98" s="57" t="e">
        <f t="shared" si="12"/>
        <v>#DIV/0!</v>
      </c>
      <c r="L98" s="117" t="e">
        <f t="shared" si="6"/>
        <v>#VALUE!</v>
      </c>
    </row>
    <row r="99" spans="1:12" s="3" customFormat="1" ht="15" hidden="1">
      <c r="A99" s="56" t="s">
        <v>59</v>
      </c>
      <c r="B99" s="105"/>
      <c r="C99" s="33"/>
      <c r="D99" s="46" t="e">
        <f t="shared" si="8"/>
        <v>#DIV/0!</v>
      </c>
      <c r="E99" s="46"/>
      <c r="F99" s="70">
        <f t="shared" si="7"/>
        <v>0</v>
      </c>
      <c r="G99" s="33"/>
      <c r="H99" s="115"/>
      <c r="I99" s="117">
        <f t="shared" si="9"/>
        <v>0</v>
      </c>
      <c r="J99" s="66">
        <f t="shared" si="10"/>
      </c>
      <c r="K99" s="57" t="e">
        <f t="shared" si="12"/>
        <v>#DIV/0!</v>
      </c>
      <c r="L99" s="117" t="e">
        <f t="shared" si="6"/>
        <v>#VALUE!</v>
      </c>
    </row>
    <row r="100" spans="1:12" s="3" customFormat="1" ht="15" hidden="1">
      <c r="A100" s="56" t="s">
        <v>90</v>
      </c>
      <c r="B100" s="105"/>
      <c r="C100" s="33"/>
      <c r="D100" s="46" t="e">
        <f t="shared" si="8"/>
        <v>#DIV/0!</v>
      </c>
      <c r="E100" s="46"/>
      <c r="F100" s="70">
        <f t="shared" si="7"/>
        <v>0</v>
      </c>
      <c r="G100" s="33"/>
      <c r="H100" s="115"/>
      <c r="I100" s="117">
        <f t="shared" si="9"/>
        <v>0</v>
      </c>
      <c r="J100" s="66">
        <f t="shared" si="10"/>
      </c>
      <c r="K100" s="57" t="e">
        <f t="shared" si="12"/>
        <v>#DIV/0!</v>
      </c>
      <c r="L100" s="117" t="e">
        <f>J100-K100</f>
        <v>#VALUE!</v>
      </c>
    </row>
    <row r="101" spans="1:12" s="3" customFormat="1" ht="15" hidden="1">
      <c r="A101" s="56" t="s">
        <v>91</v>
      </c>
      <c r="B101" s="105"/>
      <c r="C101" s="33"/>
      <c r="D101" s="46" t="e">
        <f t="shared" si="8"/>
        <v>#DIV/0!</v>
      </c>
      <c r="E101" s="46"/>
      <c r="F101" s="70">
        <f t="shared" si="7"/>
        <v>0</v>
      </c>
      <c r="G101" s="33"/>
      <c r="H101" s="128"/>
      <c r="I101" s="117">
        <f t="shared" si="9"/>
        <v>0</v>
      </c>
      <c r="J101" s="66">
        <f t="shared" si="10"/>
      </c>
      <c r="K101" s="57" t="e">
        <f t="shared" si="12"/>
        <v>#DIV/0!</v>
      </c>
      <c r="L101" s="117" t="e">
        <f>J101-K101</f>
        <v>#VALUE!</v>
      </c>
    </row>
    <row r="102" spans="1:12" s="6" customFormat="1" ht="15">
      <c r="A102" s="5"/>
      <c r="G102" s="3"/>
      <c r="I102" s="8"/>
      <c r="J102" s="8"/>
      <c r="K102" s="8"/>
      <c r="L102" s="8"/>
    </row>
    <row r="103" spans="1:12" s="6" customFormat="1" ht="15">
      <c r="A103" s="5"/>
      <c r="B103" s="5"/>
      <c r="C103" s="123"/>
      <c r="G103" s="123"/>
      <c r="I103" s="8"/>
      <c r="J103" s="8"/>
      <c r="K103" s="8"/>
      <c r="L103" s="8"/>
    </row>
    <row r="104" spans="1:12" s="6" customFormat="1" ht="15">
      <c r="A104" s="5"/>
      <c r="B104" s="5"/>
      <c r="G104" s="3"/>
      <c r="I104" s="8"/>
      <c r="J104" s="8"/>
      <c r="K104" s="8"/>
      <c r="L104" s="8"/>
    </row>
    <row r="105" spans="1:12" s="6" customFormat="1" ht="15">
      <c r="A105" s="5"/>
      <c r="B105" s="5"/>
      <c r="G105" s="3"/>
      <c r="I105" s="8"/>
      <c r="J105" s="8"/>
      <c r="K105" s="8"/>
      <c r="L105" s="8"/>
    </row>
    <row r="106" spans="1:12" s="6" customFormat="1" ht="15">
      <c r="A106" s="5"/>
      <c r="B106" s="5"/>
      <c r="G106" s="3"/>
      <c r="I106" s="8"/>
      <c r="J106" s="8"/>
      <c r="K106" s="8"/>
      <c r="L106" s="8"/>
    </row>
    <row r="107" spans="1:12" s="6" customFormat="1" ht="15">
      <c r="A107" s="5"/>
      <c r="B107" s="5"/>
      <c r="G107" s="3"/>
      <c r="I107" s="8"/>
      <c r="J107" s="8"/>
      <c r="K107" s="8"/>
      <c r="L107" s="8"/>
    </row>
    <row r="108" spans="1:12" s="6" customFormat="1" ht="15">
      <c r="A108" s="5"/>
      <c r="B108" s="5"/>
      <c r="G108" s="3"/>
      <c r="I108" s="8"/>
      <c r="J108" s="8"/>
      <c r="K108" s="8"/>
      <c r="L108" s="8"/>
    </row>
    <row r="109" spans="1:12" s="6" customFormat="1" ht="15">
      <c r="A109" s="5"/>
      <c r="B109" s="5"/>
      <c r="G109" s="3"/>
      <c r="I109" s="8"/>
      <c r="J109" s="8"/>
      <c r="K109" s="8"/>
      <c r="L109" s="8"/>
    </row>
    <row r="110" spans="1:12" s="6" customFormat="1" ht="15">
      <c r="A110" s="5"/>
      <c r="B110" s="5"/>
      <c r="G110" s="3"/>
      <c r="I110" s="8"/>
      <c r="J110" s="8"/>
      <c r="K110" s="8"/>
      <c r="L110" s="8"/>
    </row>
    <row r="111" spans="1:7" s="8" customFormat="1" ht="15">
      <c r="A111" s="5"/>
      <c r="B111" s="5"/>
      <c r="G111" s="9"/>
    </row>
    <row r="112" spans="1:7" s="8" customFormat="1" ht="15">
      <c r="A112" s="5"/>
      <c r="B112" s="5"/>
      <c r="G112" s="9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12" s="8" customFormat="1" ht="15">
      <c r="A131" s="5"/>
      <c r="B131" s="5"/>
      <c r="G131" s="9"/>
      <c r="I131" s="9"/>
      <c r="J131" s="9"/>
      <c r="K131" s="9"/>
      <c r="L131" s="9"/>
    </row>
    <row r="132" spans="1:12" s="8" customFormat="1" ht="15">
      <c r="A132" s="5"/>
      <c r="B132" s="5"/>
      <c r="G132" s="9"/>
      <c r="I132" s="9"/>
      <c r="J132" s="9"/>
      <c r="K132" s="9"/>
      <c r="L132" s="9"/>
    </row>
    <row r="133" spans="1:12" s="8" customFormat="1" ht="15">
      <c r="A133" s="5"/>
      <c r="B133" s="5"/>
      <c r="G133" s="9"/>
      <c r="I133" s="9"/>
      <c r="J133" s="9"/>
      <c r="K133" s="9"/>
      <c r="L133" s="9"/>
    </row>
    <row r="134" spans="1:12" s="8" customFormat="1" ht="15">
      <c r="A134" s="5"/>
      <c r="B134" s="5"/>
      <c r="G134" s="9"/>
      <c r="I134" s="9"/>
      <c r="J134" s="9"/>
      <c r="K134" s="9"/>
      <c r="L134" s="9"/>
    </row>
    <row r="135" spans="1:12" s="8" customFormat="1" ht="15">
      <c r="A135" s="5"/>
      <c r="B135" s="5"/>
      <c r="G135" s="9"/>
      <c r="I135" s="9"/>
      <c r="J135" s="9"/>
      <c r="K135" s="9"/>
      <c r="L135" s="9"/>
    </row>
    <row r="136" spans="1:12" s="8" customFormat="1" ht="15">
      <c r="A136" s="5"/>
      <c r="B136" s="5"/>
      <c r="G136" s="9"/>
      <c r="I136" s="9"/>
      <c r="J136" s="9"/>
      <c r="K136" s="9"/>
      <c r="L136" s="9"/>
    </row>
    <row r="137" spans="1:12" s="8" customFormat="1" ht="15">
      <c r="A137" s="5"/>
      <c r="B137" s="5"/>
      <c r="G137" s="9"/>
      <c r="I137" s="9"/>
      <c r="J137" s="9"/>
      <c r="K137" s="9"/>
      <c r="L137" s="9"/>
    </row>
    <row r="138" spans="1:12" s="8" customFormat="1" ht="15">
      <c r="A138" s="5"/>
      <c r="B138" s="5"/>
      <c r="G138" s="9"/>
      <c r="I138" s="9"/>
      <c r="J138" s="9"/>
      <c r="K138" s="9"/>
      <c r="L138" s="9"/>
    </row>
    <row r="139" spans="1:12" s="8" customFormat="1" ht="15">
      <c r="A139" s="5"/>
      <c r="B139" s="5"/>
      <c r="G139" s="9"/>
      <c r="I139" s="9"/>
      <c r="J139" s="9"/>
      <c r="K139" s="9"/>
      <c r="L139" s="9"/>
    </row>
    <row r="140" spans="1:2" s="9" customFormat="1" ht="15">
      <c r="A140" s="7"/>
      <c r="B140" s="7"/>
    </row>
    <row r="141" spans="1:2" s="9" customFormat="1" ht="15">
      <c r="A141" s="7"/>
      <c r="B141" s="7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4" s="9" customFormat="1" ht="15">
      <c r="A144" s="7"/>
      <c r="B144" s="334"/>
      <c r="C144" s="334"/>
      <c r="D144" s="334"/>
    </row>
    <row r="145" spans="1:2" s="9" customFormat="1" ht="15.75">
      <c r="A145" s="23"/>
      <c r="B145" s="7"/>
    </row>
    <row r="146" spans="1:4" s="9" customFormat="1" ht="15">
      <c r="A146" s="7"/>
      <c r="B146" s="334"/>
      <c r="C146" s="334"/>
      <c r="D146" s="334"/>
    </row>
    <row r="147" spans="1:2" s="9" customFormat="1" ht="15">
      <c r="A147" s="7"/>
      <c r="B147" s="7"/>
    </row>
    <row r="148" spans="1:2" s="9" customFormat="1" ht="15">
      <c r="A148" s="7"/>
      <c r="B148" s="7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12" s="9" customFormat="1" ht="15">
      <c r="A178" s="7"/>
      <c r="B178" s="7"/>
      <c r="I178" s="11"/>
      <c r="J178" s="11"/>
      <c r="K178" s="11"/>
      <c r="L178" s="11"/>
    </row>
    <row r="179" spans="1:12" s="9" customFormat="1" ht="15">
      <c r="A179" s="7"/>
      <c r="B179" s="7"/>
      <c r="I179" s="11"/>
      <c r="J179" s="11"/>
      <c r="K179" s="11"/>
      <c r="L179" s="11"/>
    </row>
    <row r="180" spans="1:12" s="9" customFormat="1" ht="15">
      <c r="A180" s="7"/>
      <c r="B180" s="7"/>
      <c r="I180" s="11"/>
      <c r="J180" s="11"/>
      <c r="K180" s="11"/>
      <c r="L180" s="11"/>
    </row>
    <row r="181" spans="1:12" s="9" customFormat="1" ht="15">
      <c r="A181" s="7"/>
      <c r="B181" s="7"/>
      <c r="I181" s="11"/>
      <c r="J181" s="11"/>
      <c r="K181" s="11"/>
      <c r="L181" s="11"/>
    </row>
    <row r="182" spans="1:12" s="9" customFormat="1" ht="15">
      <c r="A182" s="7"/>
      <c r="B182" s="7"/>
      <c r="I182" s="11"/>
      <c r="J182" s="11"/>
      <c r="K182" s="11"/>
      <c r="L182" s="11"/>
    </row>
    <row r="183" spans="1:12" s="9" customFormat="1" ht="15">
      <c r="A183" s="7"/>
      <c r="B183" s="7"/>
      <c r="I183" s="11"/>
      <c r="J183" s="11"/>
      <c r="K183" s="11"/>
      <c r="L183" s="11"/>
    </row>
    <row r="184" spans="1:12" s="9" customFormat="1" ht="15">
      <c r="A184" s="7"/>
      <c r="B184" s="7"/>
      <c r="I184" s="11"/>
      <c r="J184" s="11"/>
      <c r="K184" s="11"/>
      <c r="L184" s="11"/>
    </row>
    <row r="185" spans="1:12" s="9" customFormat="1" ht="15">
      <c r="A185" s="7"/>
      <c r="B185" s="7"/>
      <c r="I185" s="11"/>
      <c r="J185" s="11"/>
      <c r="K185" s="11"/>
      <c r="L185" s="11"/>
    </row>
    <row r="186" spans="1:12" s="9" customFormat="1" ht="15">
      <c r="A186" s="7"/>
      <c r="B186" s="7"/>
      <c r="I186" s="11"/>
      <c r="J186" s="11"/>
      <c r="K186" s="11"/>
      <c r="L186" s="11"/>
    </row>
    <row r="187" spans="1:2" s="11" customFormat="1" ht="15">
      <c r="A187" s="24"/>
      <c r="B187" s="24"/>
    </row>
    <row r="188" spans="1:2" s="11" customFormat="1" ht="15">
      <c r="A188" s="24"/>
      <c r="B188" s="24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15">
      <c r="A224" s="24"/>
      <c r="B224" s="24"/>
    </row>
    <row r="225" spans="1:2" s="11" customFormat="1" ht="15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pans="9:12" s="11" customFormat="1" ht="15">
      <c r="I377" s="10"/>
      <c r="J377" s="10"/>
      <c r="K377" s="10"/>
      <c r="L377" s="10"/>
    </row>
    <row r="378" spans="9:12" s="11" customFormat="1" ht="15">
      <c r="I378" s="10"/>
      <c r="J378" s="10"/>
      <c r="K378" s="10"/>
      <c r="L378" s="10"/>
    </row>
    <row r="379" spans="9:12" s="11" customFormat="1" ht="15">
      <c r="I379" s="10"/>
      <c r="J379" s="10"/>
      <c r="K379" s="10"/>
      <c r="L379" s="10"/>
    </row>
    <row r="380" spans="9:12" s="11" customFormat="1" ht="15">
      <c r="I380" s="10"/>
      <c r="J380" s="10"/>
      <c r="K380" s="10"/>
      <c r="L380" s="10"/>
    </row>
    <row r="381" spans="9:12" s="11" customFormat="1" ht="15">
      <c r="I381" s="10"/>
      <c r="J381" s="10"/>
      <c r="K381" s="10"/>
      <c r="L381" s="10"/>
    </row>
    <row r="382" spans="9:12" s="11" customFormat="1" ht="15">
      <c r="I382" s="10"/>
      <c r="J382" s="10"/>
      <c r="K382" s="10"/>
      <c r="L382" s="10"/>
    </row>
    <row r="383" spans="9:12" s="11" customFormat="1" ht="15">
      <c r="I383" s="10"/>
      <c r="J383" s="10"/>
      <c r="K383" s="10"/>
      <c r="L383" s="10"/>
    </row>
    <row r="384" spans="9:12" s="11" customFormat="1" ht="15">
      <c r="I384" s="10"/>
      <c r="J384" s="10"/>
      <c r="K384" s="10"/>
      <c r="L384" s="10"/>
    </row>
    <row r="385" spans="9:12" s="11" customFormat="1" ht="15">
      <c r="I385" s="10"/>
      <c r="J385" s="10"/>
      <c r="K385" s="10"/>
      <c r="L385" s="10"/>
    </row>
  </sheetData>
  <sheetProtection/>
  <mergeCells count="6">
    <mergeCell ref="G3:I3"/>
    <mergeCell ref="B144:D144"/>
    <mergeCell ref="B146:D146"/>
    <mergeCell ref="A3:A4"/>
    <mergeCell ref="B3:B4"/>
    <mergeCell ref="C3:F3"/>
  </mergeCells>
  <printOptions horizont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2"/>
  <sheetViews>
    <sheetView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34.125" style="10" customWidth="1"/>
    <col min="2" max="2" width="16.00390625" style="10" customWidth="1"/>
    <col min="3" max="3" width="11.25390625" style="10" customWidth="1"/>
    <col min="4" max="4" width="12.875" style="10" customWidth="1"/>
    <col min="5" max="5" width="10.125" style="10" customWidth="1"/>
    <col min="6" max="6" width="11.75390625" style="10" customWidth="1"/>
    <col min="7" max="7" width="8.875" style="11" customWidth="1"/>
    <col min="8" max="8" width="8.875" style="10" customWidth="1"/>
    <col min="9" max="9" width="11.875" style="10" customWidth="1"/>
    <col min="10" max="10" width="9.75390625" style="10" customWidth="1"/>
    <col min="11" max="11" width="9.875" style="10" customWidth="1"/>
    <col min="12" max="12" width="11.875" style="10" customWidth="1"/>
    <col min="13" max="16" width="14.625" style="10" customWidth="1"/>
    <col min="17" max="16384" width="9.125" style="10" customWidth="1"/>
  </cols>
  <sheetData>
    <row r="1" spans="1:12" s="36" customFormat="1" ht="16.5">
      <c r="A1" s="12" t="s">
        <v>106</v>
      </c>
      <c r="B1" s="12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6" customFormat="1" ht="15" customHeight="1">
      <c r="A2" s="12" t="str">
        <f>зерноск!A2</f>
        <v>по состоянию на 16 декабря 2016 года</v>
      </c>
      <c r="B2" s="12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35" t="s">
        <v>1</v>
      </c>
      <c r="B3" s="335" t="s">
        <v>174</v>
      </c>
      <c r="C3" s="335" t="s">
        <v>97</v>
      </c>
      <c r="D3" s="335"/>
      <c r="E3" s="337"/>
      <c r="F3" s="337"/>
      <c r="G3" s="335" t="s">
        <v>60</v>
      </c>
      <c r="H3" s="337"/>
      <c r="I3" s="337"/>
      <c r="J3" s="345" t="s">
        <v>0</v>
      </c>
      <c r="K3" s="345"/>
      <c r="L3" s="346"/>
    </row>
    <row r="4" spans="1:12" s="11" customFormat="1" ht="34.5" customHeight="1">
      <c r="A4" s="336"/>
      <c r="B4" s="335"/>
      <c r="C4" s="2" t="s">
        <v>104</v>
      </c>
      <c r="D4" s="2" t="s">
        <v>92</v>
      </c>
      <c r="E4" s="2" t="s">
        <v>103</v>
      </c>
      <c r="F4" s="2" t="s">
        <v>105</v>
      </c>
      <c r="G4" s="2" t="s">
        <v>104</v>
      </c>
      <c r="H4" s="2" t="s">
        <v>103</v>
      </c>
      <c r="I4" s="2" t="s">
        <v>105</v>
      </c>
      <c r="J4" s="37" t="s">
        <v>104</v>
      </c>
      <c r="K4" s="2" t="s">
        <v>103</v>
      </c>
      <c r="L4" s="2" t="s">
        <v>105</v>
      </c>
    </row>
    <row r="5" spans="1:14" s="18" customFormat="1" ht="15.75">
      <c r="A5" s="195" t="s">
        <v>2</v>
      </c>
      <c r="B5" s="104">
        <v>995.065</v>
      </c>
      <c r="C5" s="28">
        <f>C6+C24+C35+C43+C51+C67+C74+C91</f>
        <v>892.607</v>
      </c>
      <c r="D5" s="38">
        <f>C5/B5*100</f>
        <v>89.70338621095102</v>
      </c>
      <c r="E5" s="38">
        <v>870.1850000000001</v>
      </c>
      <c r="F5" s="40">
        <f aca="true" t="shared" si="0" ref="F5:F69">C5-E5</f>
        <v>22.421999999999912</v>
      </c>
      <c r="G5" s="249">
        <f>G6+G24+G35+G43+G51+G67+G74+G91</f>
        <v>1080.294</v>
      </c>
      <c r="H5" s="107">
        <v>1087.796</v>
      </c>
      <c r="I5" s="40">
        <f>G5-H5</f>
        <v>-7.501999999999953</v>
      </c>
      <c r="J5" s="200">
        <f>IF(C5&gt;0,G5/C5*10,"")</f>
        <v>12.102683487805946</v>
      </c>
      <c r="K5" s="38">
        <f>IF(E5&gt;0,H5/E5*10,"")</f>
        <v>12.50074409464654</v>
      </c>
      <c r="L5" s="114">
        <f>J5-K5</f>
        <v>-0.39806060684059474</v>
      </c>
      <c r="N5" s="244"/>
    </row>
    <row r="6" spans="1:14" s="19" customFormat="1" ht="15.75">
      <c r="A6" s="196" t="s">
        <v>3</v>
      </c>
      <c r="B6" s="93">
        <v>245.86</v>
      </c>
      <c r="C6" s="29">
        <f>SUM(C7:C23)</f>
        <v>227.665</v>
      </c>
      <c r="D6" s="42">
        <f aca="true" t="shared" si="1" ref="D6:D61">C6/B6*100</f>
        <v>92.59944683966485</v>
      </c>
      <c r="E6" s="42">
        <v>238.32</v>
      </c>
      <c r="F6" s="44">
        <f t="shared" si="0"/>
        <v>-10.655000000000001</v>
      </c>
      <c r="G6" s="250">
        <f>SUM(G7:G23)</f>
        <v>322.428</v>
      </c>
      <c r="H6" s="112">
        <v>361.81199999999995</v>
      </c>
      <c r="I6" s="44">
        <f aca="true" t="shared" si="2" ref="I6:I37">G6-H6</f>
        <v>-39.38399999999996</v>
      </c>
      <c r="J6" s="45">
        <f aca="true" t="shared" si="3" ref="J6:J70">IF(C6&gt;0,G6/C6*10,"")</f>
        <v>14.162387718797355</v>
      </c>
      <c r="K6" s="42">
        <f aca="true" t="shared" si="4" ref="K6:K35">IF(E6&gt;0,H6/E6*10,"")</f>
        <v>15.181772406847934</v>
      </c>
      <c r="L6" s="71">
        <f aca="true" t="shared" si="5" ref="L6:L70">J6-K6</f>
        <v>-1.0193846880505788</v>
      </c>
      <c r="N6" s="244"/>
    </row>
    <row r="7" spans="1:14" s="3" customFormat="1" ht="15">
      <c r="A7" s="197" t="s">
        <v>4</v>
      </c>
      <c r="B7" s="105">
        <v>3.8</v>
      </c>
      <c r="C7" s="30">
        <v>3.397</v>
      </c>
      <c r="D7" s="46">
        <f t="shared" si="1"/>
        <v>89.39473684210526</v>
      </c>
      <c r="E7" s="46">
        <v>2.32</v>
      </c>
      <c r="F7" s="50">
        <f t="shared" si="0"/>
        <v>1.077</v>
      </c>
      <c r="G7" s="253">
        <v>7.3</v>
      </c>
      <c r="H7" s="113">
        <v>5.9</v>
      </c>
      <c r="I7" s="50">
        <f t="shared" si="2"/>
        <v>1.3999999999999995</v>
      </c>
      <c r="J7" s="66">
        <f t="shared" si="3"/>
        <v>21.48954960259052</v>
      </c>
      <c r="K7" s="46">
        <f t="shared" si="4"/>
        <v>25.431034482758626</v>
      </c>
      <c r="L7" s="70">
        <f t="shared" si="5"/>
        <v>-3.9414848801681046</v>
      </c>
      <c r="N7" s="244"/>
    </row>
    <row r="8" spans="1:14" s="3" customFormat="1" ht="15">
      <c r="A8" s="197" t="s">
        <v>5</v>
      </c>
      <c r="B8" s="105">
        <v>9.883</v>
      </c>
      <c r="C8" s="30">
        <v>9</v>
      </c>
      <c r="D8" s="46">
        <f t="shared" si="1"/>
        <v>91.06546595163412</v>
      </c>
      <c r="E8" s="46">
        <v>14</v>
      </c>
      <c r="F8" s="50">
        <f t="shared" si="0"/>
        <v>-5</v>
      </c>
      <c r="G8" s="253">
        <v>12.2</v>
      </c>
      <c r="H8" s="113">
        <v>17.5</v>
      </c>
      <c r="I8" s="50">
        <f t="shared" si="2"/>
        <v>-5.300000000000001</v>
      </c>
      <c r="J8" s="66">
        <f t="shared" si="3"/>
        <v>13.555555555555554</v>
      </c>
      <c r="K8" s="46">
        <f t="shared" si="4"/>
        <v>12.5</v>
      </c>
      <c r="L8" s="70">
        <f t="shared" si="5"/>
        <v>1.0555555555555536</v>
      </c>
      <c r="N8" s="244"/>
    </row>
    <row r="9" spans="1:14" s="3" customFormat="1" ht="15">
      <c r="A9" s="197" t="s">
        <v>6</v>
      </c>
      <c r="B9" s="105">
        <v>3.045</v>
      </c>
      <c r="C9" s="30">
        <v>2.9</v>
      </c>
      <c r="D9" s="46">
        <f t="shared" si="1"/>
        <v>95.23809523809523</v>
      </c>
      <c r="E9" s="46">
        <v>1.7</v>
      </c>
      <c r="F9" s="50">
        <f t="shared" si="0"/>
        <v>1.2</v>
      </c>
      <c r="G9" s="253">
        <v>4.5</v>
      </c>
      <c r="H9" s="113">
        <v>3.4</v>
      </c>
      <c r="I9" s="50">
        <f t="shared" si="2"/>
        <v>1.1</v>
      </c>
      <c r="J9" s="66">
        <f t="shared" si="3"/>
        <v>15.517241379310345</v>
      </c>
      <c r="K9" s="46">
        <f t="shared" si="4"/>
        <v>20</v>
      </c>
      <c r="L9" s="70">
        <f t="shared" si="5"/>
        <v>-4.482758620689655</v>
      </c>
      <c r="N9" s="244"/>
    </row>
    <row r="10" spans="1:14" s="3" customFormat="1" ht="15">
      <c r="A10" s="197" t="s">
        <v>7</v>
      </c>
      <c r="B10" s="105">
        <v>1.971</v>
      </c>
      <c r="C10" s="30">
        <v>2</v>
      </c>
      <c r="D10" s="46">
        <f t="shared" si="1"/>
        <v>101.47133434804667</v>
      </c>
      <c r="E10" s="46">
        <v>2.2</v>
      </c>
      <c r="F10" s="50">
        <f t="shared" si="0"/>
        <v>-0.20000000000000018</v>
      </c>
      <c r="G10" s="253">
        <v>3.2</v>
      </c>
      <c r="H10" s="113">
        <v>3.2120000000000006</v>
      </c>
      <c r="I10" s="50">
        <f t="shared" si="2"/>
        <v>-0.012000000000000455</v>
      </c>
      <c r="J10" s="66">
        <f t="shared" si="3"/>
        <v>16</v>
      </c>
      <c r="K10" s="46">
        <f t="shared" si="4"/>
        <v>14.600000000000001</v>
      </c>
      <c r="L10" s="70">
        <f t="shared" si="5"/>
        <v>1.3999999999999986</v>
      </c>
      <c r="N10" s="244"/>
    </row>
    <row r="11" spans="1:14" s="3" customFormat="1" ht="15" hidden="1">
      <c r="A11" s="197" t="s">
        <v>8</v>
      </c>
      <c r="B11" s="105">
        <v>0.601</v>
      </c>
      <c r="C11" s="30"/>
      <c r="D11" s="46">
        <f t="shared" si="1"/>
        <v>0</v>
      </c>
      <c r="E11" s="46">
        <v>0.3</v>
      </c>
      <c r="F11" s="50">
        <f t="shared" si="0"/>
        <v>-0.3</v>
      </c>
      <c r="G11" s="253"/>
      <c r="H11" s="113">
        <v>0.4</v>
      </c>
      <c r="I11" s="50">
        <f t="shared" si="2"/>
        <v>-0.4</v>
      </c>
      <c r="J11" s="66">
        <f t="shared" si="3"/>
      </c>
      <c r="K11" s="46">
        <f t="shared" si="4"/>
        <v>13.333333333333336</v>
      </c>
      <c r="L11" s="70" t="e">
        <f t="shared" si="5"/>
        <v>#VALUE!</v>
      </c>
      <c r="N11" s="244"/>
    </row>
    <row r="12" spans="1:14" s="3" customFormat="1" ht="15">
      <c r="A12" s="197" t="s">
        <v>9</v>
      </c>
      <c r="B12" s="105">
        <v>4.042</v>
      </c>
      <c r="C12" s="30">
        <v>3.9</v>
      </c>
      <c r="D12" s="46">
        <f t="shared" si="1"/>
        <v>96.48688767936665</v>
      </c>
      <c r="E12" s="46">
        <v>1.4</v>
      </c>
      <c r="F12" s="50">
        <f t="shared" si="0"/>
        <v>2.5</v>
      </c>
      <c r="G12" s="253">
        <v>4.4</v>
      </c>
      <c r="H12" s="113">
        <v>1.7</v>
      </c>
      <c r="I12" s="50">
        <f t="shared" si="2"/>
        <v>2.7</v>
      </c>
      <c r="J12" s="66">
        <f t="shared" si="3"/>
        <v>11.282051282051285</v>
      </c>
      <c r="K12" s="46">
        <f t="shared" si="4"/>
        <v>12.142857142857144</v>
      </c>
      <c r="L12" s="70">
        <f t="shared" si="5"/>
        <v>-0.8608058608058595</v>
      </c>
      <c r="M12" s="26"/>
      <c r="N12" s="244"/>
    </row>
    <row r="13" spans="1:14" s="3" customFormat="1" ht="15">
      <c r="A13" s="197" t="s">
        <v>10</v>
      </c>
      <c r="B13" s="105">
        <v>1.623</v>
      </c>
      <c r="C13" s="30">
        <v>0.1</v>
      </c>
      <c r="D13" s="46">
        <f t="shared" si="1"/>
        <v>6.161429451632779</v>
      </c>
      <c r="E13" s="46"/>
      <c r="F13" s="50">
        <f t="shared" si="0"/>
        <v>0.1</v>
      </c>
      <c r="G13" s="257">
        <v>0.038</v>
      </c>
      <c r="H13" s="113"/>
      <c r="I13" s="50">
        <f t="shared" si="2"/>
        <v>0.038</v>
      </c>
      <c r="J13" s="66">
        <f t="shared" si="3"/>
        <v>3.7999999999999994</v>
      </c>
      <c r="K13" s="46">
        <f t="shared" si="4"/>
      </c>
      <c r="L13" s="70" t="e">
        <f t="shared" si="5"/>
        <v>#VALUE!</v>
      </c>
      <c r="N13" s="244"/>
    </row>
    <row r="14" spans="1:14" s="3" customFormat="1" ht="15">
      <c r="A14" s="197" t="s">
        <v>11</v>
      </c>
      <c r="B14" s="105">
        <v>17.029</v>
      </c>
      <c r="C14" s="30">
        <v>17.029</v>
      </c>
      <c r="D14" s="46">
        <f t="shared" si="1"/>
        <v>100</v>
      </c>
      <c r="E14" s="46">
        <v>19.4</v>
      </c>
      <c r="F14" s="50">
        <f t="shared" si="0"/>
        <v>-2.3709999999999987</v>
      </c>
      <c r="G14" s="253">
        <v>37.3</v>
      </c>
      <c r="H14" s="113">
        <v>37.8</v>
      </c>
      <c r="I14" s="50">
        <f t="shared" si="2"/>
        <v>-0.5</v>
      </c>
      <c r="J14" s="66">
        <f t="shared" si="3"/>
        <v>21.903811145692643</v>
      </c>
      <c r="K14" s="46">
        <f t="shared" si="4"/>
        <v>19.484536082474225</v>
      </c>
      <c r="L14" s="70">
        <f t="shared" si="5"/>
        <v>2.419275063218418</v>
      </c>
      <c r="N14" s="244"/>
    </row>
    <row r="15" spans="1:14" s="3" customFormat="1" ht="15">
      <c r="A15" s="197" t="s">
        <v>12</v>
      </c>
      <c r="B15" s="105">
        <v>45.043</v>
      </c>
      <c r="C15" s="30">
        <v>45.043</v>
      </c>
      <c r="D15" s="46">
        <f t="shared" si="1"/>
        <v>100</v>
      </c>
      <c r="E15" s="46">
        <v>40.5</v>
      </c>
      <c r="F15" s="50">
        <f t="shared" si="0"/>
        <v>4.542999999999999</v>
      </c>
      <c r="G15" s="253">
        <v>64.8</v>
      </c>
      <c r="H15" s="113">
        <v>72.4</v>
      </c>
      <c r="I15" s="50">
        <f t="shared" si="2"/>
        <v>-7.6000000000000085</v>
      </c>
      <c r="J15" s="66">
        <f t="shared" si="3"/>
        <v>14.386253135892368</v>
      </c>
      <c r="K15" s="46">
        <f t="shared" si="4"/>
        <v>17.876543209876544</v>
      </c>
      <c r="L15" s="70">
        <f t="shared" si="5"/>
        <v>-3.490290073984177</v>
      </c>
      <c r="N15" s="244"/>
    </row>
    <row r="16" spans="1:14" s="3" customFormat="1" ht="15">
      <c r="A16" s="197" t="s">
        <v>93</v>
      </c>
      <c r="B16" s="105">
        <v>24.36</v>
      </c>
      <c r="C16" s="30">
        <v>19.1</v>
      </c>
      <c r="D16" s="46">
        <f t="shared" si="1"/>
        <v>78.4072249589491</v>
      </c>
      <c r="E16" s="46">
        <v>16.1</v>
      </c>
      <c r="F16" s="50">
        <f t="shared" si="0"/>
        <v>3</v>
      </c>
      <c r="G16" s="253">
        <v>21.1</v>
      </c>
      <c r="H16" s="113">
        <v>19.6</v>
      </c>
      <c r="I16" s="50">
        <f t="shared" si="2"/>
        <v>1.5</v>
      </c>
      <c r="J16" s="66">
        <f t="shared" si="3"/>
        <v>11.047120418848166</v>
      </c>
      <c r="K16" s="46">
        <f t="shared" si="4"/>
        <v>12.173913043478262</v>
      </c>
      <c r="L16" s="70">
        <f t="shared" si="5"/>
        <v>-1.1267926246300952</v>
      </c>
      <c r="N16" s="244"/>
    </row>
    <row r="17" spans="1:14" s="3" customFormat="1" ht="15">
      <c r="A17" s="197" t="s">
        <v>13</v>
      </c>
      <c r="B17" s="105">
        <v>16.58</v>
      </c>
      <c r="C17" s="30">
        <v>15.6</v>
      </c>
      <c r="D17" s="46">
        <f t="shared" si="1"/>
        <v>94.08926417370327</v>
      </c>
      <c r="E17" s="46">
        <v>23.6</v>
      </c>
      <c r="F17" s="50">
        <f t="shared" si="0"/>
        <v>-8.000000000000002</v>
      </c>
      <c r="G17" s="253">
        <v>28.3</v>
      </c>
      <c r="H17" s="113">
        <v>37.5</v>
      </c>
      <c r="I17" s="50">
        <f t="shared" si="2"/>
        <v>-9.2</v>
      </c>
      <c r="J17" s="66">
        <f t="shared" si="3"/>
        <v>18.141025641025642</v>
      </c>
      <c r="K17" s="46">
        <f t="shared" si="4"/>
        <v>15.889830508474576</v>
      </c>
      <c r="L17" s="70">
        <f t="shared" si="5"/>
        <v>2.251195132551066</v>
      </c>
      <c r="N17" s="244"/>
    </row>
    <row r="18" spans="1:14" s="3" customFormat="1" ht="15">
      <c r="A18" s="197" t="s">
        <v>14</v>
      </c>
      <c r="B18" s="105">
        <v>44.996</v>
      </c>
      <c r="C18" s="30">
        <v>39.4</v>
      </c>
      <c r="D18" s="46">
        <f t="shared" si="1"/>
        <v>87.56333896346341</v>
      </c>
      <c r="E18" s="46">
        <v>47.3</v>
      </c>
      <c r="F18" s="50">
        <f t="shared" si="0"/>
        <v>-7.899999999999999</v>
      </c>
      <c r="G18" s="253">
        <v>47.4</v>
      </c>
      <c r="H18" s="113">
        <v>64.4</v>
      </c>
      <c r="I18" s="50">
        <f t="shared" si="2"/>
        <v>-17.000000000000007</v>
      </c>
      <c r="J18" s="66">
        <f t="shared" si="3"/>
        <v>12.030456852791877</v>
      </c>
      <c r="K18" s="46">
        <f t="shared" si="4"/>
        <v>13.615221987315012</v>
      </c>
      <c r="L18" s="70">
        <f t="shared" si="5"/>
        <v>-1.5847651345231348</v>
      </c>
      <c r="N18" s="244"/>
    </row>
    <row r="19" spans="1:14" s="3" customFormat="1" ht="15">
      <c r="A19" s="197" t="s">
        <v>15</v>
      </c>
      <c r="B19" s="105">
        <v>12.338</v>
      </c>
      <c r="C19" s="30">
        <v>10</v>
      </c>
      <c r="D19" s="46">
        <f t="shared" si="1"/>
        <v>81.05041335710813</v>
      </c>
      <c r="E19" s="46">
        <v>6.4</v>
      </c>
      <c r="F19" s="50">
        <f t="shared" si="0"/>
        <v>3.5999999999999996</v>
      </c>
      <c r="G19" s="253">
        <v>10.6</v>
      </c>
      <c r="H19" s="113">
        <v>6.9</v>
      </c>
      <c r="I19" s="50">
        <f t="shared" si="2"/>
        <v>3.6999999999999993</v>
      </c>
      <c r="J19" s="66">
        <f t="shared" si="3"/>
        <v>10.600000000000001</v>
      </c>
      <c r="K19" s="46">
        <f t="shared" si="4"/>
        <v>10.78125</v>
      </c>
      <c r="L19" s="70">
        <f t="shared" si="5"/>
        <v>-0.18124999999999858</v>
      </c>
      <c r="N19" s="244"/>
    </row>
    <row r="20" spans="1:14" s="3" customFormat="1" ht="15">
      <c r="A20" s="197" t="s">
        <v>16</v>
      </c>
      <c r="B20" s="105">
        <v>4.386</v>
      </c>
      <c r="C20" s="30">
        <v>4.386</v>
      </c>
      <c r="D20" s="46">
        <f t="shared" si="1"/>
        <v>100</v>
      </c>
      <c r="E20" s="46">
        <v>7.7</v>
      </c>
      <c r="F20" s="50">
        <f t="shared" si="0"/>
        <v>-3.314</v>
      </c>
      <c r="G20" s="253">
        <v>6.29</v>
      </c>
      <c r="H20" s="113">
        <v>11.4</v>
      </c>
      <c r="I20" s="50">
        <f t="shared" si="2"/>
        <v>-5.11</v>
      </c>
      <c r="J20" s="66">
        <f t="shared" si="3"/>
        <v>14.341085271317828</v>
      </c>
      <c r="K20" s="46">
        <f t="shared" si="4"/>
        <v>14.805194805194805</v>
      </c>
      <c r="L20" s="70">
        <f t="shared" si="5"/>
        <v>-0.46410953387697695</v>
      </c>
      <c r="N20" s="244"/>
    </row>
    <row r="21" spans="1:14" s="3" customFormat="1" ht="15" hidden="1">
      <c r="A21" s="197" t="s">
        <v>17</v>
      </c>
      <c r="B21" s="105">
        <v>0.131</v>
      </c>
      <c r="C21" s="30"/>
      <c r="D21" s="46">
        <f t="shared" si="1"/>
        <v>0</v>
      </c>
      <c r="E21" s="46"/>
      <c r="F21" s="50">
        <f t="shared" si="0"/>
        <v>0</v>
      </c>
      <c r="G21" s="253"/>
      <c r="H21" s="113"/>
      <c r="I21" s="50">
        <f t="shared" si="2"/>
        <v>0</v>
      </c>
      <c r="J21" s="66">
        <f t="shared" si="3"/>
      </c>
      <c r="K21" s="46">
        <f t="shared" si="4"/>
      </c>
      <c r="L21" s="70" t="e">
        <f t="shared" si="5"/>
        <v>#VALUE!</v>
      </c>
      <c r="N21" s="244"/>
    </row>
    <row r="22" spans="1:14" s="3" customFormat="1" ht="15">
      <c r="A22" s="197" t="s">
        <v>18</v>
      </c>
      <c r="B22" s="105">
        <v>56.022</v>
      </c>
      <c r="C22" s="30">
        <v>55.81</v>
      </c>
      <c r="D22" s="46">
        <f t="shared" si="1"/>
        <v>99.62157723751383</v>
      </c>
      <c r="E22" s="46">
        <v>55.4</v>
      </c>
      <c r="F22" s="50">
        <f t="shared" si="0"/>
        <v>0.4100000000000037</v>
      </c>
      <c r="G22" s="253">
        <v>75</v>
      </c>
      <c r="H22" s="113">
        <v>79.7</v>
      </c>
      <c r="I22" s="50">
        <f t="shared" si="2"/>
        <v>-4.700000000000003</v>
      </c>
      <c r="J22" s="66">
        <f t="shared" si="3"/>
        <v>13.43845189034223</v>
      </c>
      <c r="K22" s="46">
        <f t="shared" si="4"/>
        <v>14.386281588447654</v>
      </c>
      <c r="L22" s="70">
        <f t="shared" si="5"/>
        <v>-0.9478296981054228</v>
      </c>
      <c r="N22" s="244"/>
    </row>
    <row r="23" spans="1:14" s="3" customFormat="1" ht="15" hidden="1">
      <c r="A23" s="197" t="s">
        <v>19</v>
      </c>
      <c r="B23" s="105">
        <v>0.01</v>
      </c>
      <c r="C23" s="30"/>
      <c r="D23" s="46">
        <f t="shared" si="1"/>
        <v>0</v>
      </c>
      <c r="E23" s="46"/>
      <c r="F23" s="50">
        <f t="shared" si="0"/>
        <v>0</v>
      </c>
      <c r="G23" s="253"/>
      <c r="H23" s="113"/>
      <c r="I23" s="50">
        <f t="shared" si="2"/>
        <v>0</v>
      </c>
      <c r="J23" s="66">
        <f t="shared" si="3"/>
      </c>
      <c r="K23" s="46">
        <f t="shared" si="4"/>
      </c>
      <c r="L23" s="70" t="e">
        <f t="shared" si="5"/>
        <v>#VALUE!</v>
      </c>
      <c r="N23" s="244"/>
    </row>
    <row r="24" spans="1:14" s="19" customFormat="1" ht="15.75">
      <c r="A24" s="196" t="s">
        <v>20</v>
      </c>
      <c r="B24" s="93">
        <v>41.935</v>
      </c>
      <c r="C24" s="29">
        <f>SUM(C25:C34)-C28</f>
        <v>37.077</v>
      </c>
      <c r="D24" s="42">
        <f t="shared" si="1"/>
        <v>88.41540479313223</v>
      </c>
      <c r="E24" s="42">
        <v>30.4</v>
      </c>
      <c r="F24" s="44">
        <f t="shared" si="0"/>
        <v>6.677</v>
      </c>
      <c r="G24" s="250">
        <f>SUM(G25:G34)-G28</f>
        <v>70.8</v>
      </c>
      <c r="H24" s="42">
        <v>113.4</v>
      </c>
      <c r="I24" s="44">
        <f t="shared" si="2"/>
        <v>-42.60000000000001</v>
      </c>
      <c r="J24" s="45">
        <f t="shared" si="3"/>
        <v>19.095396067643012</v>
      </c>
      <c r="K24" s="42">
        <f t="shared" si="4"/>
        <v>37.30263157894737</v>
      </c>
      <c r="L24" s="71">
        <f t="shared" si="5"/>
        <v>-18.207235511304358</v>
      </c>
      <c r="N24" s="244"/>
    </row>
    <row r="25" spans="1:14" s="3" customFormat="1" ht="15" hidden="1">
      <c r="A25" s="197" t="s">
        <v>61</v>
      </c>
      <c r="B25" s="105"/>
      <c r="C25" s="30"/>
      <c r="D25" s="46" t="e">
        <f t="shared" si="1"/>
        <v>#DIV/0!</v>
      </c>
      <c r="E25" s="46"/>
      <c r="F25" s="50">
        <f t="shared" si="0"/>
        <v>0</v>
      </c>
      <c r="G25" s="253"/>
      <c r="H25" s="113"/>
      <c r="I25" s="50">
        <f t="shared" si="2"/>
        <v>0</v>
      </c>
      <c r="J25" s="66">
        <f t="shared" si="3"/>
      </c>
      <c r="K25" s="46">
        <f t="shared" si="4"/>
      </c>
      <c r="L25" s="70" t="e">
        <f t="shared" si="5"/>
        <v>#VALUE!</v>
      </c>
      <c r="N25" s="244"/>
    </row>
    <row r="26" spans="1:14" s="3" customFormat="1" ht="15" hidden="1">
      <c r="A26" s="197" t="s">
        <v>21</v>
      </c>
      <c r="B26" s="105"/>
      <c r="C26" s="30"/>
      <c r="D26" s="46" t="e">
        <f t="shared" si="1"/>
        <v>#DIV/0!</v>
      </c>
      <c r="E26" s="46"/>
      <c r="F26" s="50">
        <f t="shared" si="0"/>
        <v>0</v>
      </c>
      <c r="G26" s="253"/>
      <c r="H26" s="113"/>
      <c r="I26" s="50">
        <f t="shared" si="2"/>
        <v>0</v>
      </c>
      <c r="J26" s="66">
        <f t="shared" si="3"/>
      </c>
      <c r="K26" s="46">
        <f t="shared" si="4"/>
      </c>
      <c r="L26" s="70" t="e">
        <f t="shared" si="5"/>
        <v>#VALUE!</v>
      </c>
      <c r="N26" s="244"/>
    </row>
    <row r="27" spans="1:14" s="3" customFormat="1" ht="15" hidden="1">
      <c r="A27" s="197" t="s">
        <v>22</v>
      </c>
      <c r="B27" s="105"/>
      <c r="C27" s="30"/>
      <c r="D27" s="46" t="e">
        <f t="shared" si="1"/>
        <v>#DIV/0!</v>
      </c>
      <c r="E27" s="46"/>
      <c r="F27" s="50">
        <f t="shared" si="0"/>
        <v>0</v>
      </c>
      <c r="G27" s="253"/>
      <c r="H27" s="113"/>
      <c r="I27" s="50">
        <f t="shared" si="2"/>
        <v>0</v>
      </c>
      <c r="J27" s="66">
        <f t="shared" si="3"/>
      </c>
      <c r="K27" s="46">
        <f t="shared" si="4"/>
      </c>
      <c r="L27" s="70" t="e">
        <f t="shared" si="5"/>
        <v>#VALUE!</v>
      </c>
      <c r="N27" s="244"/>
    </row>
    <row r="28" spans="1:14" s="3" customFormat="1" ht="15" hidden="1">
      <c r="A28" s="197" t="s">
        <v>62</v>
      </c>
      <c r="B28" s="105"/>
      <c r="C28" s="30"/>
      <c r="D28" s="46" t="e">
        <f t="shared" si="1"/>
        <v>#DIV/0!</v>
      </c>
      <c r="E28" s="46"/>
      <c r="F28" s="50">
        <f t="shared" si="0"/>
        <v>0</v>
      </c>
      <c r="G28" s="253"/>
      <c r="H28" s="113"/>
      <c r="I28" s="50">
        <f t="shared" si="2"/>
        <v>0</v>
      </c>
      <c r="J28" s="66">
        <f t="shared" si="3"/>
      </c>
      <c r="K28" s="46">
        <f t="shared" si="4"/>
      </c>
      <c r="L28" s="70" t="e">
        <f t="shared" si="5"/>
        <v>#VALUE!</v>
      </c>
      <c r="N28" s="244"/>
    </row>
    <row r="29" spans="1:14" s="3" customFormat="1" ht="15" hidden="1">
      <c r="A29" s="197" t="s">
        <v>23</v>
      </c>
      <c r="B29" s="105">
        <v>0.2</v>
      </c>
      <c r="C29" s="30"/>
      <c r="D29" s="46">
        <f t="shared" si="1"/>
        <v>0</v>
      </c>
      <c r="E29" s="46"/>
      <c r="F29" s="50">
        <f t="shared" si="0"/>
        <v>0</v>
      </c>
      <c r="G29" s="253"/>
      <c r="H29" s="113"/>
      <c r="I29" s="50">
        <f t="shared" si="2"/>
        <v>0</v>
      </c>
      <c r="J29" s="66">
        <f t="shared" si="3"/>
      </c>
      <c r="K29" s="46">
        <f t="shared" si="4"/>
      </c>
      <c r="L29" s="70" t="e">
        <f t="shared" si="5"/>
        <v>#VALUE!</v>
      </c>
      <c r="N29" s="244"/>
    </row>
    <row r="30" spans="1:14" s="3" customFormat="1" ht="15">
      <c r="A30" s="197" t="s">
        <v>24</v>
      </c>
      <c r="B30" s="105">
        <v>38.687</v>
      </c>
      <c r="C30" s="30">
        <v>34.6</v>
      </c>
      <c r="D30" s="46">
        <f t="shared" si="1"/>
        <v>89.43572776384833</v>
      </c>
      <c r="E30" s="46">
        <v>29.2</v>
      </c>
      <c r="F30" s="50">
        <f t="shared" si="0"/>
        <v>5.400000000000002</v>
      </c>
      <c r="G30" s="253">
        <v>67</v>
      </c>
      <c r="H30" s="113">
        <v>110.2</v>
      </c>
      <c r="I30" s="50">
        <f t="shared" si="2"/>
        <v>-43.2</v>
      </c>
      <c r="J30" s="66">
        <f t="shared" si="3"/>
        <v>19.36416184971098</v>
      </c>
      <c r="K30" s="46">
        <f t="shared" si="4"/>
        <v>37.73972602739726</v>
      </c>
      <c r="L30" s="70">
        <f t="shared" si="5"/>
        <v>-18.37556417768628</v>
      </c>
      <c r="N30" s="244"/>
    </row>
    <row r="31" spans="1:14" s="3" customFormat="1" ht="15">
      <c r="A31" s="197" t="s">
        <v>25</v>
      </c>
      <c r="B31" s="105">
        <v>0.656</v>
      </c>
      <c r="C31" s="30">
        <v>0.5</v>
      </c>
      <c r="D31" s="46">
        <f t="shared" si="1"/>
        <v>76.21951219512195</v>
      </c>
      <c r="E31" s="46">
        <v>0.4</v>
      </c>
      <c r="F31" s="50">
        <f t="shared" si="0"/>
        <v>0.09999999999999998</v>
      </c>
      <c r="G31" s="253">
        <v>0.8</v>
      </c>
      <c r="H31" s="113">
        <v>0.7</v>
      </c>
      <c r="I31" s="50">
        <f t="shared" si="2"/>
        <v>0.10000000000000009</v>
      </c>
      <c r="J31" s="66">
        <f t="shared" si="3"/>
        <v>16</v>
      </c>
      <c r="K31" s="46">
        <f t="shared" si="4"/>
        <v>17.499999999999996</v>
      </c>
      <c r="L31" s="70">
        <f t="shared" si="5"/>
        <v>-1.4999999999999964</v>
      </c>
      <c r="N31" s="244"/>
    </row>
    <row r="32" spans="1:14" s="3" customFormat="1" ht="15" hidden="1">
      <c r="A32" s="197" t="s">
        <v>26</v>
      </c>
      <c r="B32" s="105"/>
      <c r="C32" s="30"/>
      <c r="D32" s="46" t="e">
        <f t="shared" si="1"/>
        <v>#DIV/0!</v>
      </c>
      <c r="E32" s="46"/>
      <c r="F32" s="50">
        <f t="shared" si="0"/>
        <v>0</v>
      </c>
      <c r="G32" s="253"/>
      <c r="H32" s="113"/>
      <c r="I32" s="50">
        <f t="shared" si="2"/>
        <v>0</v>
      </c>
      <c r="J32" s="66">
        <f t="shared" si="3"/>
      </c>
      <c r="K32" s="46">
        <f t="shared" si="4"/>
      </c>
      <c r="L32" s="70" t="e">
        <f t="shared" si="5"/>
        <v>#VALUE!</v>
      </c>
      <c r="N32" s="244"/>
    </row>
    <row r="33" spans="1:14" s="3" customFormat="1" ht="15" hidden="1">
      <c r="A33" s="197" t="s">
        <v>27</v>
      </c>
      <c r="B33" s="105">
        <v>0.415</v>
      </c>
      <c r="C33" s="30"/>
      <c r="D33" s="46">
        <f t="shared" si="1"/>
        <v>0</v>
      </c>
      <c r="E33" s="46"/>
      <c r="F33" s="50">
        <f t="shared" si="0"/>
        <v>0</v>
      </c>
      <c r="G33" s="253"/>
      <c r="H33" s="113"/>
      <c r="I33" s="50">
        <f t="shared" si="2"/>
        <v>0</v>
      </c>
      <c r="J33" s="66">
        <f t="shared" si="3"/>
      </c>
      <c r="K33" s="46">
        <f t="shared" si="4"/>
      </c>
      <c r="L33" s="70" t="e">
        <f t="shared" si="5"/>
        <v>#VALUE!</v>
      </c>
      <c r="N33" s="244"/>
    </row>
    <row r="34" spans="1:14" s="3" customFormat="1" ht="15">
      <c r="A34" s="197" t="s">
        <v>28</v>
      </c>
      <c r="B34" s="105">
        <v>1.977</v>
      </c>
      <c r="C34" s="30">
        <v>1.977</v>
      </c>
      <c r="D34" s="46">
        <f t="shared" si="1"/>
        <v>100</v>
      </c>
      <c r="E34" s="46">
        <v>0.8</v>
      </c>
      <c r="F34" s="50">
        <f t="shared" si="0"/>
        <v>1.177</v>
      </c>
      <c r="G34" s="253">
        <v>3</v>
      </c>
      <c r="H34" s="113">
        <v>2.5</v>
      </c>
      <c r="I34" s="50">
        <f t="shared" si="2"/>
        <v>0.5</v>
      </c>
      <c r="J34" s="66">
        <f t="shared" si="3"/>
        <v>15.174506828528072</v>
      </c>
      <c r="K34" s="46">
        <f t="shared" si="4"/>
        <v>31.25</v>
      </c>
      <c r="L34" s="70">
        <f t="shared" si="5"/>
        <v>-16.075493171471926</v>
      </c>
      <c r="N34" s="244"/>
    </row>
    <row r="35" spans="1:14" s="19" customFormat="1" ht="15.75">
      <c r="A35" s="196" t="s">
        <v>94</v>
      </c>
      <c r="B35" s="93">
        <v>16.4</v>
      </c>
      <c r="C35" s="29">
        <f>SUM(C36:C42)</f>
        <v>13.874</v>
      </c>
      <c r="D35" s="42">
        <f t="shared" si="1"/>
        <v>84.59756097560977</v>
      </c>
      <c r="E35" s="29">
        <f>SUM(E36:E42)</f>
        <v>29.893</v>
      </c>
      <c r="F35" s="44">
        <f t="shared" si="0"/>
        <v>-16.019</v>
      </c>
      <c r="G35" s="29">
        <f>SUM(G36:G42)</f>
        <v>32.760000000000005</v>
      </c>
      <c r="H35" s="29">
        <f>SUM(H36:H42)</f>
        <v>67.5</v>
      </c>
      <c r="I35" s="44">
        <f>G35-H35</f>
        <v>-34.739999999999995</v>
      </c>
      <c r="J35" s="45">
        <f t="shared" si="3"/>
        <v>23.612512613521698</v>
      </c>
      <c r="K35" s="42">
        <f t="shared" si="4"/>
        <v>22.5805372495233</v>
      </c>
      <c r="L35" s="71">
        <f t="shared" si="5"/>
        <v>1.0319753639983986</v>
      </c>
      <c r="M35" s="20"/>
      <c r="N35" s="244"/>
    </row>
    <row r="36" spans="1:14" s="25" customFormat="1" ht="15">
      <c r="A36" s="197" t="s">
        <v>63</v>
      </c>
      <c r="B36" s="105">
        <v>3.693</v>
      </c>
      <c r="C36" s="30">
        <v>3.664</v>
      </c>
      <c r="D36" s="46">
        <f t="shared" si="1"/>
        <v>99.21473057135121</v>
      </c>
      <c r="E36" s="46">
        <v>3.443</v>
      </c>
      <c r="F36" s="50">
        <f t="shared" si="0"/>
        <v>0.22100000000000009</v>
      </c>
      <c r="G36" s="49">
        <v>8.5</v>
      </c>
      <c r="H36" s="108">
        <v>7.1</v>
      </c>
      <c r="I36" s="50">
        <f t="shared" si="2"/>
        <v>1.4000000000000004</v>
      </c>
      <c r="J36" s="47">
        <f t="shared" si="3"/>
        <v>23.198689956331876</v>
      </c>
      <c r="K36" s="46">
        <f>IF(E36&gt;0,H36/E36*10,"")</f>
        <v>20.62155097298867</v>
      </c>
      <c r="L36" s="70">
        <f t="shared" si="5"/>
        <v>2.5771389833432075</v>
      </c>
      <c r="M36" s="3"/>
      <c r="N36" s="244"/>
    </row>
    <row r="37" spans="1:14" s="3" customFormat="1" ht="15">
      <c r="A37" s="197" t="s">
        <v>67</v>
      </c>
      <c r="B37" s="105">
        <v>0.413</v>
      </c>
      <c r="C37" s="30">
        <v>0.1</v>
      </c>
      <c r="D37" s="46">
        <f t="shared" si="1"/>
        <v>24.21307506053269</v>
      </c>
      <c r="E37" s="46"/>
      <c r="F37" s="50">
        <f t="shared" si="0"/>
        <v>0.1</v>
      </c>
      <c r="G37" s="49">
        <v>0.06</v>
      </c>
      <c r="H37" s="108"/>
      <c r="I37" s="50">
        <f t="shared" si="2"/>
        <v>0.06</v>
      </c>
      <c r="J37" s="47">
        <f t="shared" si="3"/>
        <v>6</v>
      </c>
      <c r="K37" s="46">
        <f aca="true" t="shared" si="6" ref="K37:K42">IF(E37&gt;0,H37/E37*10,"")</f>
      </c>
      <c r="L37" s="70" t="e">
        <f t="shared" si="5"/>
        <v>#VALUE!</v>
      </c>
      <c r="N37" s="244"/>
    </row>
    <row r="38" spans="1:14" s="6" customFormat="1" ht="15">
      <c r="A38" s="285" t="s">
        <v>102</v>
      </c>
      <c r="B38" s="160">
        <v>1.018</v>
      </c>
      <c r="C38" s="163">
        <v>0.9</v>
      </c>
      <c r="D38" s="147">
        <f>C38/B38*100</f>
        <v>88.40864440078585</v>
      </c>
      <c r="E38" s="147">
        <v>6.45</v>
      </c>
      <c r="F38" s="58">
        <f>F37</f>
        <v>0.1</v>
      </c>
      <c r="G38" s="258">
        <v>1.9</v>
      </c>
      <c r="H38" s="170">
        <v>12.8</v>
      </c>
      <c r="I38" s="58">
        <f>I37</f>
        <v>0.06</v>
      </c>
      <c r="J38" s="47">
        <f>IF(C38&gt;0,G38/C38*10,"")</f>
        <v>21.11111111111111</v>
      </c>
      <c r="K38" s="46">
        <f t="shared" si="6"/>
        <v>19.844961240310077</v>
      </c>
      <c r="L38" s="70">
        <f>J38-K38</f>
        <v>1.2661498708010335</v>
      </c>
      <c r="N38" s="244"/>
    </row>
    <row r="39" spans="1:14" s="3" customFormat="1" ht="15">
      <c r="A39" s="197" t="s">
        <v>30</v>
      </c>
      <c r="B39" s="105">
        <v>7.701</v>
      </c>
      <c r="C39" s="30">
        <v>6.7</v>
      </c>
      <c r="D39" s="46">
        <f t="shared" si="1"/>
        <v>87.00168809245554</v>
      </c>
      <c r="E39" s="46">
        <v>16.5</v>
      </c>
      <c r="F39" s="50">
        <f t="shared" si="0"/>
        <v>-9.8</v>
      </c>
      <c r="G39" s="49">
        <v>14.8</v>
      </c>
      <c r="H39" s="108">
        <v>40.6</v>
      </c>
      <c r="I39" s="50">
        <f aca="true" t="shared" si="7" ref="I39:I50">G39-H39</f>
        <v>-25.8</v>
      </c>
      <c r="J39" s="47">
        <f t="shared" si="3"/>
        <v>22.08955223880597</v>
      </c>
      <c r="K39" s="46">
        <f t="shared" si="6"/>
        <v>24.60606060606061</v>
      </c>
      <c r="L39" s="70">
        <f t="shared" si="5"/>
        <v>-2.5165083672546373</v>
      </c>
      <c r="N39" s="244"/>
    </row>
    <row r="40" spans="1:14" s="3" customFormat="1" ht="15" hidden="1">
      <c r="A40" s="197" t="s">
        <v>31</v>
      </c>
      <c r="B40" s="105"/>
      <c r="C40" s="30"/>
      <c r="D40" s="46" t="e">
        <f t="shared" si="1"/>
        <v>#DIV/0!</v>
      </c>
      <c r="E40" s="46"/>
      <c r="F40" s="50">
        <f t="shared" si="0"/>
        <v>0</v>
      </c>
      <c r="G40" s="49"/>
      <c r="H40" s="108"/>
      <c r="I40" s="50">
        <f t="shared" si="7"/>
        <v>0</v>
      </c>
      <c r="J40" s="47">
        <f t="shared" si="3"/>
      </c>
      <c r="K40" s="46">
        <f t="shared" si="6"/>
      </c>
      <c r="L40" s="70" t="e">
        <f t="shared" si="5"/>
        <v>#VALUE!</v>
      </c>
      <c r="N40" s="244"/>
    </row>
    <row r="41" spans="1:14" s="3" customFormat="1" ht="15" hidden="1">
      <c r="A41" s="197" t="s">
        <v>32</v>
      </c>
      <c r="B41" s="105">
        <v>0.051</v>
      </c>
      <c r="C41" s="30"/>
      <c r="D41" s="46">
        <f t="shared" si="1"/>
        <v>0</v>
      </c>
      <c r="E41" s="46"/>
      <c r="F41" s="50">
        <f t="shared" si="0"/>
        <v>0</v>
      </c>
      <c r="G41" s="49"/>
      <c r="H41" s="108"/>
      <c r="I41" s="50">
        <f t="shared" si="7"/>
        <v>0</v>
      </c>
      <c r="J41" s="47">
        <f t="shared" si="3"/>
      </c>
      <c r="K41" s="46">
        <f t="shared" si="6"/>
      </c>
      <c r="L41" s="70" t="e">
        <f t="shared" si="5"/>
        <v>#VALUE!</v>
      </c>
      <c r="N41" s="244"/>
    </row>
    <row r="42" spans="1:14" s="3" customFormat="1" ht="15">
      <c r="A42" s="197" t="s">
        <v>33</v>
      </c>
      <c r="B42" s="105">
        <v>3.561</v>
      </c>
      <c r="C42" s="30">
        <v>2.51</v>
      </c>
      <c r="D42" s="46">
        <f t="shared" si="1"/>
        <v>70.48581859028363</v>
      </c>
      <c r="E42" s="46">
        <v>3.5</v>
      </c>
      <c r="F42" s="50">
        <f t="shared" si="0"/>
        <v>-0.9900000000000002</v>
      </c>
      <c r="G42" s="49">
        <v>7.5</v>
      </c>
      <c r="H42" s="108">
        <v>7</v>
      </c>
      <c r="I42" s="50">
        <f t="shared" si="7"/>
        <v>0.5</v>
      </c>
      <c r="J42" s="47">
        <f t="shared" si="3"/>
        <v>29.880478087649408</v>
      </c>
      <c r="K42" s="46">
        <f t="shared" si="6"/>
        <v>20</v>
      </c>
      <c r="L42" s="70">
        <f t="shared" si="5"/>
        <v>9.880478087649408</v>
      </c>
      <c r="N42" s="244"/>
    </row>
    <row r="43" spans="1:14" s="19" customFormat="1" ht="15.75">
      <c r="A43" s="196" t="s">
        <v>99</v>
      </c>
      <c r="B43" s="93">
        <v>57.725</v>
      </c>
      <c r="C43" s="31">
        <f>SUM(C44:C50)</f>
        <v>43.337</v>
      </c>
      <c r="D43" s="52">
        <f t="shared" si="1"/>
        <v>75.07492420961455</v>
      </c>
      <c r="E43" s="51">
        <v>73.28</v>
      </c>
      <c r="F43" s="44">
        <f t="shared" si="0"/>
        <v>-29.942999999999998</v>
      </c>
      <c r="G43" s="31">
        <f>SUM(G44:G50)</f>
        <v>74.14500000000001</v>
      </c>
      <c r="H43" s="51">
        <v>85.85</v>
      </c>
      <c r="I43" s="44">
        <f t="shared" si="7"/>
        <v>-11.704999999999984</v>
      </c>
      <c r="J43" s="45">
        <f t="shared" si="3"/>
        <v>17.108936936105408</v>
      </c>
      <c r="K43" s="52">
        <f aca="true" t="shared" si="8" ref="K43:K50">IF(E43&gt;0,H43/E43*10,"")</f>
        <v>11.715338427947597</v>
      </c>
      <c r="L43" s="71">
        <f t="shared" si="5"/>
        <v>5.393598508157812</v>
      </c>
      <c r="N43" s="244"/>
    </row>
    <row r="44" spans="1:14" s="3" customFormat="1" ht="15" hidden="1">
      <c r="A44" s="197" t="s">
        <v>64</v>
      </c>
      <c r="B44" s="105">
        <v>0.05</v>
      </c>
      <c r="C44" s="30"/>
      <c r="D44" s="46">
        <f t="shared" si="1"/>
        <v>0</v>
      </c>
      <c r="E44" s="46"/>
      <c r="F44" s="50">
        <f t="shared" si="0"/>
        <v>0</v>
      </c>
      <c r="G44" s="49"/>
      <c r="H44" s="108"/>
      <c r="I44" s="50">
        <f t="shared" si="7"/>
        <v>0</v>
      </c>
      <c r="J44" s="47">
        <f>IF(C44&gt;0,G44/C44*10,"")</f>
      </c>
      <c r="K44" s="46">
        <f t="shared" si="8"/>
      </c>
      <c r="L44" s="70" t="e">
        <f t="shared" si="5"/>
        <v>#VALUE!</v>
      </c>
      <c r="N44" s="244"/>
    </row>
    <row r="45" spans="1:14" s="3" customFormat="1" ht="15" hidden="1">
      <c r="A45" s="197" t="s">
        <v>65</v>
      </c>
      <c r="B45" s="105">
        <v>0.279</v>
      </c>
      <c r="C45" s="30"/>
      <c r="D45" s="46">
        <f t="shared" si="1"/>
        <v>0</v>
      </c>
      <c r="E45" s="46"/>
      <c r="F45" s="50">
        <f t="shared" si="0"/>
        <v>0</v>
      </c>
      <c r="G45" s="49"/>
      <c r="H45" s="108"/>
      <c r="I45" s="50">
        <f t="shared" si="7"/>
        <v>0</v>
      </c>
      <c r="J45" s="47">
        <f t="shared" si="3"/>
      </c>
      <c r="K45" s="46">
        <f t="shared" si="8"/>
      </c>
      <c r="L45" s="70" t="e">
        <f t="shared" si="5"/>
        <v>#VALUE!</v>
      </c>
      <c r="N45" s="244"/>
    </row>
    <row r="46" spans="1:14" s="3" customFormat="1" ht="15">
      <c r="A46" s="197" t="s">
        <v>66</v>
      </c>
      <c r="B46" s="105">
        <v>0.758</v>
      </c>
      <c r="C46" s="30">
        <v>0.5</v>
      </c>
      <c r="D46" s="46">
        <f t="shared" si="1"/>
        <v>65.96306068601582</v>
      </c>
      <c r="E46" s="46">
        <v>1.5</v>
      </c>
      <c r="F46" s="50">
        <f t="shared" si="0"/>
        <v>-1</v>
      </c>
      <c r="G46" s="49">
        <v>1</v>
      </c>
      <c r="H46" s="108">
        <v>2.2</v>
      </c>
      <c r="I46" s="50">
        <f t="shared" si="7"/>
        <v>-1.2000000000000002</v>
      </c>
      <c r="J46" s="47">
        <f t="shared" si="3"/>
        <v>20</v>
      </c>
      <c r="K46" s="46">
        <f t="shared" si="8"/>
        <v>14.666666666666668</v>
      </c>
      <c r="L46" s="70">
        <f t="shared" si="5"/>
        <v>5.333333333333332</v>
      </c>
      <c r="N46" s="244"/>
    </row>
    <row r="47" spans="1:14" s="3" customFormat="1" ht="15" hidden="1">
      <c r="A47" s="197" t="s">
        <v>29</v>
      </c>
      <c r="B47" s="105"/>
      <c r="C47" s="30"/>
      <c r="D47" s="46" t="e">
        <f t="shared" si="1"/>
        <v>#DIV/0!</v>
      </c>
      <c r="E47" s="46">
        <v>0.12</v>
      </c>
      <c r="F47" s="50">
        <f t="shared" si="0"/>
        <v>-0.12</v>
      </c>
      <c r="G47" s="49"/>
      <c r="H47" s="108">
        <v>0.18</v>
      </c>
      <c r="I47" s="50">
        <f t="shared" si="7"/>
        <v>-0.18</v>
      </c>
      <c r="J47" s="47">
        <f t="shared" si="3"/>
      </c>
      <c r="K47" s="46">
        <f t="shared" si="8"/>
        <v>15</v>
      </c>
      <c r="L47" s="70" t="e">
        <f t="shared" si="5"/>
        <v>#VALUE!</v>
      </c>
      <c r="N47" s="244"/>
    </row>
    <row r="48" spans="1:14" s="3" customFormat="1" ht="15">
      <c r="A48" s="197" t="s">
        <v>68</v>
      </c>
      <c r="B48" s="105">
        <v>8.208</v>
      </c>
      <c r="C48" s="30">
        <v>8.208</v>
      </c>
      <c r="D48" s="46">
        <f t="shared" si="1"/>
        <v>100</v>
      </c>
      <c r="E48" s="46">
        <v>6.5</v>
      </c>
      <c r="F48" s="50">
        <f t="shared" si="0"/>
        <v>1.7080000000000002</v>
      </c>
      <c r="G48" s="49">
        <v>9.6</v>
      </c>
      <c r="H48" s="108">
        <v>5.8</v>
      </c>
      <c r="I48" s="50">
        <f t="shared" si="7"/>
        <v>3.8</v>
      </c>
      <c r="J48" s="47">
        <f>IF(C48&gt;0,G48/C48*10,"")</f>
        <v>11.695906432748536</v>
      </c>
      <c r="K48" s="46">
        <f t="shared" si="8"/>
        <v>8.923076923076923</v>
      </c>
      <c r="L48" s="70">
        <f t="shared" si="5"/>
        <v>2.772829509671613</v>
      </c>
      <c r="N48" s="244"/>
    </row>
    <row r="49" spans="1:14" s="3" customFormat="1" ht="15">
      <c r="A49" s="197" t="s">
        <v>69</v>
      </c>
      <c r="B49" s="105">
        <v>9.17</v>
      </c>
      <c r="C49" s="30">
        <v>6.729</v>
      </c>
      <c r="D49" s="46">
        <f t="shared" si="1"/>
        <v>73.38058887677208</v>
      </c>
      <c r="E49" s="46">
        <v>5.1</v>
      </c>
      <c r="F49" s="50">
        <f t="shared" si="0"/>
        <v>1.6290000000000004</v>
      </c>
      <c r="G49" s="49">
        <v>8.345</v>
      </c>
      <c r="H49" s="108">
        <v>5.47</v>
      </c>
      <c r="I49" s="50">
        <f t="shared" si="7"/>
        <v>2.875000000000001</v>
      </c>
      <c r="J49" s="47">
        <f>IF(C49&gt;0,G49/C49*10,"")</f>
        <v>12.401545549115768</v>
      </c>
      <c r="K49" s="46">
        <f t="shared" si="8"/>
        <v>10.72549019607843</v>
      </c>
      <c r="L49" s="70">
        <f t="shared" si="5"/>
        <v>1.6760553530373379</v>
      </c>
      <c r="N49" s="244"/>
    </row>
    <row r="50" spans="1:14" s="3" customFormat="1" ht="15">
      <c r="A50" s="197" t="s">
        <v>96</v>
      </c>
      <c r="B50" s="105">
        <v>39.26</v>
      </c>
      <c r="C50" s="30">
        <v>27.9</v>
      </c>
      <c r="D50" s="46">
        <f t="shared" si="1"/>
        <v>71.06469689251146</v>
      </c>
      <c r="E50" s="46">
        <v>60.06</v>
      </c>
      <c r="F50" s="50">
        <f t="shared" si="0"/>
        <v>-32.160000000000004</v>
      </c>
      <c r="G50" s="49">
        <v>55.2</v>
      </c>
      <c r="H50" s="108">
        <v>72.2</v>
      </c>
      <c r="I50" s="50">
        <f t="shared" si="7"/>
        <v>-17</v>
      </c>
      <c r="J50" s="47">
        <f>IF(C50&gt;0,G50/C50*10,"")</f>
        <v>19.784946236559144</v>
      </c>
      <c r="K50" s="46">
        <f t="shared" si="8"/>
        <v>12.02131202131202</v>
      </c>
      <c r="L50" s="70">
        <f t="shared" si="5"/>
        <v>7.763634215247123</v>
      </c>
      <c r="N50" s="244"/>
    </row>
    <row r="51" spans="1:14" s="19" customFormat="1" ht="15.75">
      <c r="A51" s="53" t="s">
        <v>34</v>
      </c>
      <c r="B51" s="93">
        <v>241.08</v>
      </c>
      <c r="C51" s="32">
        <f>SUM(C52:C66)-C63</f>
        <v>207.471</v>
      </c>
      <c r="D51" s="42">
        <f t="shared" si="1"/>
        <v>86.05898456943753</v>
      </c>
      <c r="E51" s="52">
        <v>163.10000000000005</v>
      </c>
      <c r="F51" s="44">
        <f t="shared" si="0"/>
        <v>44.37099999999995</v>
      </c>
      <c r="G51" s="247">
        <f>SUM(G52:G66)-G63</f>
        <v>155.461</v>
      </c>
      <c r="H51" s="109">
        <v>155.60000000000005</v>
      </c>
      <c r="I51" s="54">
        <f>SUM(I52:I66)-I63</f>
        <v>-0.13900000000000784</v>
      </c>
      <c r="J51" s="41">
        <f t="shared" si="3"/>
        <v>7.493143620072203</v>
      </c>
      <c r="K51" s="42">
        <f aca="true" t="shared" si="9" ref="K51:K88">IF(E51&gt;0,H51/E51*10,"")</f>
        <v>9.540159411404046</v>
      </c>
      <c r="L51" s="71">
        <f t="shared" si="5"/>
        <v>-2.0470157913318427</v>
      </c>
      <c r="N51" s="244"/>
    </row>
    <row r="52" spans="1:14" s="25" customFormat="1" ht="15">
      <c r="A52" s="56" t="s">
        <v>70</v>
      </c>
      <c r="B52" s="105">
        <v>29.45</v>
      </c>
      <c r="C52" s="33">
        <v>23.6</v>
      </c>
      <c r="D52" s="46">
        <f t="shared" si="1"/>
        <v>80.1358234295416</v>
      </c>
      <c r="E52" s="57">
        <v>12.3</v>
      </c>
      <c r="F52" s="50">
        <f t="shared" si="0"/>
        <v>11.3</v>
      </c>
      <c r="G52" s="49">
        <v>15.6</v>
      </c>
      <c r="H52" s="108">
        <v>10.7</v>
      </c>
      <c r="I52" s="58">
        <f aca="true" t="shared" si="10" ref="I52:I83">G52-H52</f>
        <v>4.9</v>
      </c>
      <c r="J52" s="47">
        <f t="shared" si="3"/>
        <v>6.610169491525423</v>
      </c>
      <c r="K52" s="46">
        <f t="shared" si="9"/>
        <v>8.699186991869917</v>
      </c>
      <c r="L52" s="70">
        <f t="shared" si="5"/>
        <v>-2.089017500344494</v>
      </c>
      <c r="M52" s="3"/>
      <c r="N52" s="244"/>
    </row>
    <row r="53" spans="1:14" s="3" customFormat="1" ht="15">
      <c r="A53" s="56" t="s">
        <v>71</v>
      </c>
      <c r="B53" s="105">
        <v>6.803</v>
      </c>
      <c r="C53" s="33">
        <v>4.643</v>
      </c>
      <c r="D53" s="46">
        <f t="shared" si="1"/>
        <v>68.24930177862707</v>
      </c>
      <c r="E53" s="57">
        <v>4.6</v>
      </c>
      <c r="F53" s="70">
        <f t="shared" si="0"/>
        <v>0.04300000000000015</v>
      </c>
      <c r="G53" s="49">
        <v>1.701</v>
      </c>
      <c r="H53" s="108">
        <v>3.1</v>
      </c>
      <c r="I53" s="58">
        <f t="shared" si="10"/>
        <v>-1.399</v>
      </c>
      <c r="J53" s="47">
        <f t="shared" si="3"/>
        <v>3.6635795821667028</v>
      </c>
      <c r="K53" s="46">
        <f t="shared" si="9"/>
        <v>6.739130434782609</v>
      </c>
      <c r="L53" s="70">
        <f t="shared" si="5"/>
        <v>-3.0755508526159065</v>
      </c>
      <c r="N53" s="244"/>
    </row>
    <row r="54" spans="1:14" s="3" customFormat="1" ht="15">
      <c r="A54" s="56" t="s">
        <v>72</v>
      </c>
      <c r="B54" s="105">
        <v>18.348</v>
      </c>
      <c r="C54" s="33">
        <v>18.348</v>
      </c>
      <c r="D54" s="46">
        <f t="shared" si="1"/>
        <v>100</v>
      </c>
      <c r="E54" s="57">
        <v>15.3</v>
      </c>
      <c r="F54" s="70">
        <v>10.2</v>
      </c>
      <c r="G54" s="49">
        <v>21</v>
      </c>
      <c r="H54" s="108">
        <v>15.4</v>
      </c>
      <c r="I54" s="58">
        <f t="shared" si="10"/>
        <v>5.6</v>
      </c>
      <c r="J54" s="47">
        <f t="shared" si="3"/>
        <v>11.445389143230871</v>
      </c>
      <c r="K54" s="46">
        <f t="shared" si="9"/>
        <v>10.065359477124183</v>
      </c>
      <c r="L54" s="70">
        <f t="shared" si="5"/>
        <v>1.3800296661066884</v>
      </c>
      <c r="N54" s="244"/>
    </row>
    <row r="55" spans="1:14" s="3" customFormat="1" ht="15">
      <c r="A55" s="56" t="s">
        <v>73</v>
      </c>
      <c r="B55" s="105">
        <v>101.249</v>
      </c>
      <c r="C55" s="33">
        <v>101.2</v>
      </c>
      <c r="D55" s="46">
        <f t="shared" si="1"/>
        <v>99.95160446029098</v>
      </c>
      <c r="E55" s="57">
        <v>71</v>
      </c>
      <c r="F55" s="70">
        <f t="shared" si="0"/>
        <v>30.200000000000003</v>
      </c>
      <c r="G55" s="248">
        <v>67.3</v>
      </c>
      <c r="H55" s="110">
        <v>75.9</v>
      </c>
      <c r="I55" s="58">
        <f t="shared" si="10"/>
        <v>-8.600000000000009</v>
      </c>
      <c r="J55" s="47">
        <f t="shared" si="3"/>
        <v>6.650197628458497</v>
      </c>
      <c r="K55" s="46">
        <f t="shared" si="9"/>
        <v>10.690140845070424</v>
      </c>
      <c r="L55" s="70">
        <f t="shared" si="5"/>
        <v>-4.039943216611927</v>
      </c>
      <c r="N55" s="244"/>
    </row>
    <row r="56" spans="1:14" s="3" customFormat="1" ht="15">
      <c r="A56" s="56" t="s">
        <v>74</v>
      </c>
      <c r="B56" s="105">
        <v>5.617</v>
      </c>
      <c r="C56" s="33">
        <v>3.2</v>
      </c>
      <c r="D56" s="46">
        <f t="shared" si="1"/>
        <v>56.96991276482108</v>
      </c>
      <c r="E56" s="57"/>
      <c r="F56" s="117">
        <f t="shared" si="0"/>
        <v>3.2</v>
      </c>
      <c r="G56" s="49">
        <v>3.2</v>
      </c>
      <c r="H56" s="108"/>
      <c r="I56" s="58">
        <f t="shared" si="10"/>
        <v>3.2</v>
      </c>
      <c r="J56" s="47">
        <f t="shared" si="3"/>
        <v>10</v>
      </c>
      <c r="K56" s="46">
        <f t="shared" si="9"/>
      </c>
      <c r="L56" s="70" t="e">
        <f t="shared" si="5"/>
        <v>#VALUE!</v>
      </c>
      <c r="N56" s="244"/>
    </row>
    <row r="57" spans="1:14" s="3" customFormat="1" ht="15">
      <c r="A57" s="56" t="s">
        <v>35</v>
      </c>
      <c r="B57" s="105">
        <v>2.848</v>
      </c>
      <c r="C57" s="33">
        <v>1.7</v>
      </c>
      <c r="D57" s="46">
        <f t="shared" si="1"/>
        <v>59.69101123595506</v>
      </c>
      <c r="E57" s="57">
        <v>3.4</v>
      </c>
      <c r="F57" s="117">
        <v>1.2</v>
      </c>
      <c r="G57" s="49">
        <v>2.3</v>
      </c>
      <c r="H57" s="108">
        <v>3.4</v>
      </c>
      <c r="I57" s="58">
        <f t="shared" si="10"/>
        <v>-1.1</v>
      </c>
      <c r="J57" s="47">
        <f t="shared" si="3"/>
        <v>13.52941176470588</v>
      </c>
      <c r="K57" s="46">
        <f t="shared" si="9"/>
        <v>10</v>
      </c>
      <c r="L57" s="70">
        <f t="shared" si="5"/>
        <v>3.5294117647058805</v>
      </c>
      <c r="N57" s="244"/>
    </row>
    <row r="58" spans="1:14" s="3" customFormat="1" ht="15">
      <c r="A58" s="56" t="s">
        <v>36</v>
      </c>
      <c r="B58" s="105">
        <v>18.568</v>
      </c>
      <c r="C58" s="33">
        <v>14.8</v>
      </c>
      <c r="D58" s="46">
        <f t="shared" si="1"/>
        <v>79.70702283498493</v>
      </c>
      <c r="E58" s="57">
        <v>13</v>
      </c>
      <c r="F58" s="286">
        <f t="shared" si="0"/>
        <v>1.8000000000000007</v>
      </c>
      <c r="G58" s="49">
        <v>14.1</v>
      </c>
      <c r="H58" s="108">
        <v>13.9</v>
      </c>
      <c r="I58" s="58">
        <f t="shared" si="10"/>
        <v>0.1999999999999993</v>
      </c>
      <c r="J58" s="47">
        <f t="shared" si="3"/>
        <v>9.527027027027026</v>
      </c>
      <c r="K58" s="46">
        <f t="shared" si="9"/>
        <v>10.692307692307692</v>
      </c>
      <c r="L58" s="70">
        <f t="shared" si="5"/>
        <v>-1.1652806652806653</v>
      </c>
      <c r="N58" s="244"/>
    </row>
    <row r="59" spans="1:14" s="3" customFormat="1" ht="15">
      <c r="A59" s="56" t="s">
        <v>75</v>
      </c>
      <c r="B59" s="105">
        <v>26.653</v>
      </c>
      <c r="C59" s="33">
        <v>21.5</v>
      </c>
      <c r="D59" s="46">
        <f t="shared" si="1"/>
        <v>80.66634150001877</v>
      </c>
      <c r="E59" s="57">
        <v>25.7</v>
      </c>
      <c r="F59" s="117">
        <f>C59-E59</f>
        <v>-4.199999999999999</v>
      </c>
      <c r="G59" s="49">
        <v>15.8</v>
      </c>
      <c r="H59" s="108">
        <v>18.2</v>
      </c>
      <c r="I59" s="58">
        <f t="shared" si="10"/>
        <v>-2.3999999999999986</v>
      </c>
      <c r="J59" s="47">
        <f t="shared" si="3"/>
        <v>7.348837209302326</v>
      </c>
      <c r="K59" s="46">
        <f t="shared" si="9"/>
        <v>7.08171206225681</v>
      </c>
      <c r="L59" s="70">
        <f t="shared" si="5"/>
        <v>0.26712514704551626</v>
      </c>
      <c r="N59" s="244"/>
    </row>
    <row r="60" spans="1:14" s="3" customFormat="1" ht="15">
      <c r="A60" s="56" t="s">
        <v>37</v>
      </c>
      <c r="B60" s="105">
        <v>1.963</v>
      </c>
      <c r="C60" s="33">
        <v>0.1</v>
      </c>
      <c r="D60" s="46">
        <f t="shared" si="1"/>
        <v>5.094243504839532</v>
      </c>
      <c r="E60" s="57"/>
      <c r="F60" s="50">
        <f t="shared" si="0"/>
        <v>0.1</v>
      </c>
      <c r="G60" s="49">
        <v>0.1</v>
      </c>
      <c r="H60" s="108"/>
      <c r="I60" s="58">
        <f t="shared" si="10"/>
        <v>0.1</v>
      </c>
      <c r="J60" s="47">
        <f t="shared" si="3"/>
        <v>10</v>
      </c>
      <c r="K60" s="46">
        <f t="shared" si="9"/>
      </c>
      <c r="L60" s="70" t="e">
        <f t="shared" si="5"/>
        <v>#VALUE!</v>
      </c>
      <c r="N60" s="244"/>
    </row>
    <row r="61" spans="1:14" s="3" customFormat="1" ht="15">
      <c r="A61" s="56" t="s">
        <v>38</v>
      </c>
      <c r="B61" s="105">
        <v>8.367</v>
      </c>
      <c r="C61" s="33">
        <v>6.3</v>
      </c>
      <c r="D61" s="46">
        <f t="shared" si="1"/>
        <v>75.29580494801003</v>
      </c>
      <c r="E61" s="57">
        <v>7.1</v>
      </c>
      <c r="F61" s="117">
        <f t="shared" si="0"/>
        <v>-0.7999999999999998</v>
      </c>
      <c r="G61" s="49">
        <v>5.9</v>
      </c>
      <c r="H61" s="108">
        <v>6.8</v>
      </c>
      <c r="I61" s="58">
        <f t="shared" si="10"/>
        <v>-0.8999999999999995</v>
      </c>
      <c r="J61" s="47">
        <f t="shared" si="3"/>
        <v>9.365079365079366</v>
      </c>
      <c r="K61" s="46">
        <f t="shared" si="9"/>
        <v>9.577464788732396</v>
      </c>
      <c r="L61" s="70">
        <f t="shared" si="5"/>
        <v>-0.21238542365303026</v>
      </c>
      <c r="N61" s="244"/>
    </row>
    <row r="62" spans="1:14" s="3" customFormat="1" ht="15">
      <c r="A62" s="56" t="s">
        <v>95</v>
      </c>
      <c r="B62" s="105">
        <v>4.096</v>
      </c>
      <c r="C62" s="33">
        <v>1.68</v>
      </c>
      <c r="D62" s="46">
        <f aca="true" t="shared" si="11" ref="D62:D101">C62/B62*100</f>
        <v>41.015625</v>
      </c>
      <c r="E62" s="57">
        <v>1.8</v>
      </c>
      <c r="F62" s="117">
        <f t="shared" si="0"/>
        <v>-0.1200000000000001</v>
      </c>
      <c r="G62" s="49">
        <v>1.26</v>
      </c>
      <c r="H62" s="108">
        <v>1.5</v>
      </c>
      <c r="I62" s="58">
        <f t="shared" si="10"/>
        <v>-0.24</v>
      </c>
      <c r="J62" s="47">
        <f t="shared" si="3"/>
        <v>7.5</v>
      </c>
      <c r="K62" s="46">
        <f t="shared" si="9"/>
        <v>8.333333333333332</v>
      </c>
      <c r="L62" s="70">
        <f t="shared" si="5"/>
        <v>-0.8333333333333321</v>
      </c>
      <c r="N62" s="244"/>
    </row>
    <row r="63" spans="1:14" s="3" customFormat="1" ht="15" hidden="1">
      <c r="A63" s="56"/>
      <c r="B63" s="105"/>
      <c r="C63" s="33"/>
      <c r="D63" s="46" t="e">
        <f t="shared" si="11"/>
        <v>#DIV/0!</v>
      </c>
      <c r="E63" s="57"/>
      <c r="F63" s="50">
        <f t="shared" si="0"/>
        <v>0</v>
      </c>
      <c r="G63" s="49"/>
      <c r="H63" s="108"/>
      <c r="I63" s="58">
        <f t="shared" si="10"/>
        <v>0</v>
      </c>
      <c r="J63" s="47">
        <f t="shared" si="3"/>
      </c>
      <c r="K63" s="46">
        <f t="shared" si="9"/>
      </c>
      <c r="L63" s="70" t="e">
        <f t="shared" si="5"/>
        <v>#VALUE!</v>
      </c>
      <c r="N63" s="244"/>
    </row>
    <row r="64" spans="1:14" s="3" customFormat="1" ht="15">
      <c r="A64" s="197" t="s">
        <v>39</v>
      </c>
      <c r="B64" s="105">
        <v>5.286</v>
      </c>
      <c r="C64" s="33">
        <v>2.9</v>
      </c>
      <c r="D64" s="46">
        <f t="shared" si="11"/>
        <v>54.86189935679153</v>
      </c>
      <c r="E64" s="57">
        <v>2.8</v>
      </c>
      <c r="F64" s="117">
        <f t="shared" si="0"/>
        <v>0.10000000000000009</v>
      </c>
      <c r="G64" s="49">
        <v>2.3</v>
      </c>
      <c r="H64" s="108">
        <v>0.9</v>
      </c>
      <c r="I64" s="58">
        <f t="shared" si="10"/>
        <v>1.4</v>
      </c>
      <c r="J64" s="47">
        <f t="shared" si="3"/>
        <v>7.93103448275862</v>
      </c>
      <c r="K64" s="46">
        <f t="shared" si="9"/>
        <v>3.2142857142857144</v>
      </c>
      <c r="L64" s="70">
        <f t="shared" si="5"/>
        <v>4.716748768472906</v>
      </c>
      <c r="N64" s="244"/>
    </row>
    <row r="65" spans="1:14" s="3" customFormat="1" ht="15" hidden="1">
      <c r="A65" s="197" t="s">
        <v>40</v>
      </c>
      <c r="B65" s="105"/>
      <c r="C65" s="30"/>
      <c r="D65" s="46" t="e">
        <f t="shared" si="11"/>
        <v>#DIV/0!</v>
      </c>
      <c r="E65" s="46">
        <v>0.8</v>
      </c>
      <c r="F65" s="50">
        <f t="shared" si="0"/>
        <v>-0.8</v>
      </c>
      <c r="G65" s="49"/>
      <c r="H65" s="108">
        <v>0.3</v>
      </c>
      <c r="I65" s="58">
        <f t="shared" si="10"/>
        <v>-0.3</v>
      </c>
      <c r="J65" s="47">
        <f t="shared" si="3"/>
      </c>
      <c r="K65" s="46">
        <f t="shared" si="9"/>
        <v>3.7499999999999996</v>
      </c>
      <c r="L65" s="70" t="e">
        <f t="shared" si="5"/>
        <v>#VALUE!</v>
      </c>
      <c r="N65" s="244"/>
    </row>
    <row r="66" spans="1:14" s="3" customFormat="1" ht="15">
      <c r="A66" s="56" t="s">
        <v>41</v>
      </c>
      <c r="B66" s="105">
        <v>11.831</v>
      </c>
      <c r="C66" s="33">
        <v>7.5</v>
      </c>
      <c r="D66" s="46">
        <f t="shared" si="11"/>
        <v>63.39278167525991</v>
      </c>
      <c r="E66" s="57">
        <v>5.3</v>
      </c>
      <c r="F66" s="50">
        <f t="shared" si="0"/>
        <v>2.2</v>
      </c>
      <c r="G66" s="49">
        <v>4.9</v>
      </c>
      <c r="H66" s="108">
        <v>5.5</v>
      </c>
      <c r="I66" s="58">
        <f t="shared" si="10"/>
        <v>-0.5999999999999996</v>
      </c>
      <c r="J66" s="47">
        <f t="shared" si="3"/>
        <v>6.533333333333334</v>
      </c>
      <c r="K66" s="46">
        <f t="shared" si="9"/>
        <v>10.377358490566039</v>
      </c>
      <c r="L66" s="70">
        <f t="shared" si="5"/>
        <v>-3.8440251572327044</v>
      </c>
      <c r="N66" s="244"/>
    </row>
    <row r="67" spans="1:14" s="19" customFormat="1" ht="15.75">
      <c r="A67" s="53" t="s">
        <v>76</v>
      </c>
      <c r="B67" s="93">
        <v>104.427</v>
      </c>
      <c r="C67" s="32">
        <f>SUM(C68:C73)-C71-C72</f>
        <v>99.1</v>
      </c>
      <c r="D67" s="42">
        <f t="shared" si="11"/>
        <v>94.8988288469457</v>
      </c>
      <c r="E67" s="52">
        <v>105.19200000000001</v>
      </c>
      <c r="F67" s="54">
        <f t="shared" si="0"/>
        <v>-6.092000000000013</v>
      </c>
      <c r="G67" s="247">
        <f>SUM(G68:G73)-G71-G72</f>
        <v>117.8</v>
      </c>
      <c r="H67" s="109">
        <v>108.034</v>
      </c>
      <c r="I67" s="54">
        <f t="shared" si="10"/>
        <v>9.765999999999991</v>
      </c>
      <c r="J67" s="45">
        <f t="shared" si="3"/>
        <v>11.886982845610493</v>
      </c>
      <c r="K67" s="52">
        <f t="shared" si="9"/>
        <v>10.27017263670241</v>
      </c>
      <c r="L67" s="71">
        <f t="shared" si="5"/>
        <v>1.616810208908083</v>
      </c>
      <c r="N67" s="244"/>
    </row>
    <row r="68" spans="1:14" s="3" customFormat="1" ht="15">
      <c r="A68" s="56" t="s">
        <v>77</v>
      </c>
      <c r="B68" s="105">
        <v>14.895</v>
      </c>
      <c r="C68" s="33">
        <v>13.5</v>
      </c>
      <c r="D68" s="46">
        <f t="shared" si="11"/>
        <v>90.6344410876133</v>
      </c>
      <c r="E68" s="57">
        <v>15.092</v>
      </c>
      <c r="F68" s="50">
        <f t="shared" si="0"/>
        <v>-1.5920000000000005</v>
      </c>
      <c r="G68" s="49">
        <v>18.3</v>
      </c>
      <c r="H68" s="108">
        <v>15.734</v>
      </c>
      <c r="I68" s="58">
        <f t="shared" si="10"/>
        <v>2.5660000000000007</v>
      </c>
      <c r="J68" s="47">
        <f t="shared" si="3"/>
        <v>13.555555555555557</v>
      </c>
      <c r="K68" s="46">
        <f t="shared" si="9"/>
        <v>10.425390935595015</v>
      </c>
      <c r="L68" s="70">
        <f t="shared" si="5"/>
        <v>3.130164619960542</v>
      </c>
      <c r="N68" s="244"/>
    </row>
    <row r="69" spans="1:14" s="3" customFormat="1" ht="15">
      <c r="A69" s="56" t="s">
        <v>42</v>
      </c>
      <c r="B69" s="105">
        <v>22.864</v>
      </c>
      <c r="C69" s="33">
        <v>21.3</v>
      </c>
      <c r="D69" s="46">
        <f t="shared" si="11"/>
        <v>93.15955213435969</v>
      </c>
      <c r="E69" s="57">
        <v>17.9</v>
      </c>
      <c r="F69" s="117">
        <f t="shared" si="0"/>
        <v>3.400000000000002</v>
      </c>
      <c r="G69" s="49">
        <v>24.8</v>
      </c>
      <c r="H69" s="108">
        <v>23.7</v>
      </c>
      <c r="I69" s="58">
        <f t="shared" si="10"/>
        <v>1.1000000000000014</v>
      </c>
      <c r="J69" s="47">
        <f t="shared" si="3"/>
        <v>11.64319248826291</v>
      </c>
      <c r="K69" s="46">
        <f t="shared" si="9"/>
        <v>13.240223463687151</v>
      </c>
      <c r="L69" s="70">
        <f t="shared" si="5"/>
        <v>-1.597030975424241</v>
      </c>
      <c r="N69" s="244"/>
    </row>
    <row r="70" spans="1:14" s="3" customFormat="1" ht="15">
      <c r="A70" s="56" t="s">
        <v>43</v>
      </c>
      <c r="B70" s="105">
        <v>51.821</v>
      </c>
      <c r="C70" s="33">
        <v>50.2</v>
      </c>
      <c r="D70" s="46">
        <f t="shared" si="11"/>
        <v>96.8719245093688</v>
      </c>
      <c r="E70" s="57">
        <v>62.3</v>
      </c>
      <c r="F70" s="50">
        <f aca="true" t="shared" si="12" ref="F70:F101">C70-E70</f>
        <v>-12.099999999999994</v>
      </c>
      <c r="G70" s="49">
        <v>63.6</v>
      </c>
      <c r="H70" s="108">
        <v>60.9</v>
      </c>
      <c r="I70" s="58">
        <f t="shared" si="10"/>
        <v>2.700000000000003</v>
      </c>
      <c r="J70" s="47">
        <f t="shared" si="3"/>
        <v>12.669322709163346</v>
      </c>
      <c r="K70" s="46">
        <f t="shared" si="9"/>
        <v>9.775280898876405</v>
      </c>
      <c r="L70" s="70">
        <f t="shared" si="5"/>
        <v>2.894041810286941</v>
      </c>
      <c r="N70" s="244"/>
    </row>
    <row r="71" spans="1:14" s="3" customFormat="1" ht="15" hidden="1">
      <c r="A71" s="56" t="s">
        <v>78</v>
      </c>
      <c r="B71" s="105">
        <v>0.004</v>
      </c>
      <c r="C71" s="33"/>
      <c r="D71" s="46">
        <f t="shared" si="11"/>
        <v>0</v>
      </c>
      <c r="E71" s="57"/>
      <c r="F71" s="50">
        <f t="shared" si="12"/>
        <v>0</v>
      </c>
      <c r="G71" s="49"/>
      <c r="H71" s="108"/>
      <c r="I71" s="58">
        <f t="shared" si="10"/>
        <v>0</v>
      </c>
      <c r="J71" s="47">
        <f aca="true" t="shared" si="13" ref="J71:J101">IF(C71&gt;0,G71/C71*10,"")</f>
      </c>
      <c r="K71" s="46">
        <f t="shared" si="9"/>
      </c>
      <c r="L71" s="70" t="e">
        <f aca="true" t="shared" si="14" ref="L71:L101">J71-K71</f>
        <v>#VALUE!</v>
      </c>
      <c r="N71" s="244"/>
    </row>
    <row r="72" spans="1:14" s="3" customFormat="1" ht="15" hidden="1">
      <c r="A72" s="56" t="s">
        <v>79</v>
      </c>
      <c r="B72" s="105"/>
      <c r="C72" s="33"/>
      <c r="D72" s="46" t="e">
        <f t="shared" si="11"/>
        <v>#DIV/0!</v>
      </c>
      <c r="E72" s="57"/>
      <c r="F72" s="50">
        <f t="shared" si="12"/>
        <v>0</v>
      </c>
      <c r="G72" s="49"/>
      <c r="H72" s="108"/>
      <c r="I72" s="58">
        <f t="shared" si="10"/>
        <v>0</v>
      </c>
      <c r="J72" s="47">
        <f t="shared" si="13"/>
      </c>
      <c r="K72" s="46">
        <f t="shared" si="9"/>
      </c>
      <c r="L72" s="70" t="e">
        <f t="shared" si="14"/>
        <v>#VALUE!</v>
      </c>
      <c r="N72" s="244"/>
    </row>
    <row r="73" spans="1:14" s="3" customFormat="1" ht="15">
      <c r="A73" s="56" t="s">
        <v>44</v>
      </c>
      <c r="B73" s="105">
        <v>14.846</v>
      </c>
      <c r="C73" s="33">
        <v>14.1</v>
      </c>
      <c r="D73" s="46">
        <f t="shared" si="11"/>
        <v>94.9750774619426</v>
      </c>
      <c r="E73" s="57">
        <v>9.9</v>
      </c>
      <c r="F73" s="117">
        <f t="shared" si="12"/>
        <v>4.199999999999999</v>
      </c>
      <c r="G73" s="49">
        <v>11.1</v>
      </c>
      <c r="H73" s="108">
        <v>7.7</v>
      </c>
      <c r="I73" s="58">
        <f t="shared" si="10"/>
        <v>3.3999999999999995</v>
      </c>
      <c r="J73" s="47">
        <f t="shared" si="13"/>
        <v>7.872340425531915</v>
      </c>
      <c r="K73" s="46">
        <f t="shared" si="9"/>
        <v>7.777777777777778</v>
      </c>
      <c r="L73" s="70">
        <f t="shared" si="14"/>
        <v>0.09456264775413725</v>
      </c>
      <c r="N73" s="244"/>
    </row>
    <row r="74" spans="1:14" s="19" customFormat="1" ht="15.75">
      <c r="A74" s="53" t="s">
        <v>45</v>
      </c>
      <c r="B74" s="93">
        <v>286.703</v>
      </c>
      <c r="C74" s="32">
        <f>SUM(C75:C90)-C81-C82-C90</f>
        <v>264.083</v>
      </c>
      <c r="D74" s="42">
        <f t="shared" si="11"/>
        <v>92.1103022988947</v>
      </c>
      <c r="E74" s="52">
        <v>230</v>
      </c>
      <c r="F74" s="54">
        <f t="shared" si="12"/>
        <v>34.08300000000003</v>
      </c>
      <c r="G74" s="247">
        <f>SUM(G75:G90)-G81-G82-G90</f>
        <v>306.90000000000003</v>
      </c>
      <c r="H74" s="109">
        <v>195.59999999999997</v>
      </c>
      <c r="I74" s="54">
        <f t="shared" si="10"/>
        <v>111.30000000000007</v>
      </c>
      <c r="J74" s="41">
        <f t="shared" si="13"/>
        <v>11.621346319149662</v>
      </c>
      <c r="K74" s="42">
        <f t="shared" si="9"/>
        <v>8.504347826086956</v>
      </c>
      <c r="L74" s="71">
        <f t="shared" si="14"/>
        <v>3.116998493062706</v>
      </c>
      <c r="N74" s="207"/>
    </row>
    <row r="75" spans="1:14" s="3" customFormat="1" ht="15.75" hidden="1">
      <c r="A75" s="56" t="s">
        <v>80</v>
      </c>
      <c r="B75" s="105"/>
      <c r="C75" s="33"/>
      <c r="D75" s="46" t="e">
        <f t="shared" si="11"/>
        <v>#DIV/0!</v>
      </c>
      <c r="E75" s="57"/>
      <c r="F75" s="70">
        <f t="shared" si="12"/>
        <v>0</v>
      </c>
      <c r="G75" s="232"/>
      <c r="H75" s="233"/>
      <c r="I75" s="117">
        <f t="shared" si="10"/>
        <v>0</v>
      </c>
      <c r="J75" s="66">
        <f t="shared" si="13"/>
      </c>
      <c r="K75" s="42">
        <f t="shared" si="9"/>
      </c>
      <c r="L75" s="70" t="e">
        <f t="shared" si="14"/>
        <v>#VALUE!</v>
      </c>
      <c r="N75" s="244"/>
    </row>
    <row r="76" spans="1:14" s="3" customFormat="1" ht="15.75" hidden="1">
      <c r="A76" s="56" t="s">
        <v>81</v>
      </c>
      <c r="B76" s="105"/>
      <c r="C76" s="33"/>
      <c r="D76" s="46" t="e">
        <f t="shared" si="11"/>
        <v>#DIV/0!</v>
      </c>
      <c r="E76" s="57"/>
      <c r="F76" s="70">
        <f t="shared" si="12"/>
        <v>0</v>
      </c>
      <c r="G76" s="232"/>
      <c r="H76" s="233"/>
      <c r="I76" s="117">
        <f t="shared" si="10"/>
        <v>0</v>
      </c>
      <c r="J76" s="66">
        <f t="shared" si="13"/>
      </c>
      <c r="K76" s="42">
        <f t="shared" si="9"/>
      </c>
      <c r="L76" s="70" t="e">
        <f t="shared" si="14"/>
        <v>#VALUE!</v>
      </c>
      <c r="N76" s="244"/>
    </row>
    <row r="77" spans="1:14" s="3" customFormat="1" ht="15.75" hidden="1">
      <c r="A77" s="56" t="s">
        <v>82</v>
      </c>
      <c r="B77" s="105"/>
      <c r="C77" s="33"/>
      <c r="D77" s="46" t="e">
        <f t="shared" si="11"/>
        <v>#DIV/0!</v>
      </c>
      <c r="E77" s="57"/>
      <c r="F77" s="70">
        <f t="shared" si="12"/>
        <v>0</v>
      </c>
      <c r="G77" s="232"/>
      <c r="H77" s="233"/>
      <c r="I77" s="117">
        <f t="shared" si="10"/>
        <v>0</v>
      </c>
      <c r="J77" s="66">
        <f t="shared" si="13"/>
      </c>
      <c r="K77" s="42">
        <f t="shared" si="9"/>
      </c>
      <c r="L77" s="70" t="e">
        <f t="shared" si="14"/>
        <v>#VALUE!</v>
      </c>
      <c r="N77" s="244"/>
    </row>
    <row r="78" spans="1:14" s="3" customFormat="1" ht="15">
      <c r="A78" s="56" t="s">
        <v>83</v>
      </c>
      <c r="B78" s="105">
        <v>2.566</v>
      </c>
      <c r="C78" s="33">
        <v>1.3</v>
      </c>
      <c r="D78" s="46">
        <f t="shared" si="11"/>
        <v>50.66250974279034</v>
      </c>
      <c r="E78" s="57"/>
      <c r="F78" s="70">
        <f t="shared" si="12"/>
        <v>1.3</v>
      </c>
      <c r="G78" s="232">
        <v>1.2</v>
      </c>
      <c r="H78" s="233"/>
      <c r="I78" s="117">
        <f t="shared" si="10"/>
        <v>1.2</v>
      </c>
      <c r="J78" s="66">
        <f t="shared" si="13"/>
        <v>9.23076923076923</v>
      </c>
      <c r="K78" s="57">
        <f t="shared" si="9"/>
      </c>
      <c r="L78" s="70" t="e">
        <f t="shared" si="14"/>
        <v>#VALUE!</v>
      </c>
      <c r="N78" s="244"/>
    </row>
    <row r="79" spans="1:14" s="3" customFormat="1" ht="15">
      <c r="A79" s="56" t="s">
        <v>46</v>
      </c>
      <c r="B79" s="105">
        <v>50.681</v>
      </c>
      <c r="C79" s="33">
        <v>50.7</v>
      </c>
      <c r="D79" s="46">
        <f t="shared" si="11"/>
        <v>100.03748939444763</v>
      </c>
      <c r="E79" s="57">
        <v>65</v>
      </c>
      <c r="F79" s="70">
        <f t="shared" si="12"/>
        <v>-14.299999999999997</v>
      </c>
      <c r="G79" s="232">
        <v>55.9</v>
      </c>
      <c r="H79" s="233">
        <v>54</v>
      </c>
      <c r="I79" s="117">
        <f t="shared" si="10"/>
        <v>1.8999999999999986</v>
      </c>
      <c r="J79" s="66">
        <f t="shared" si="13"/>
        <v>11.025641025641024</v>
      </c>
      <c r="K79" s="57">
        <f t="shared" si="9"/>
        <v>8.307692307692308</v>
      </c>
      <c r="L79" s="70">
        <f t="shared" si="14"/>
        <v>2.7179487179487154</v>
      </c>
      <c r="N79" s="244"/>
    </row>
    <row r="80" spans="1:14" s="3" customFormat="1" ht="15">
      <c r="A80" s="56" t="s">
        <v>47</v>
      </c>
      <c r="B80" s="105">
        <v>37.194</v>
      </c>
      <c r="C80" s="33">
        <v>33.9</v>
      </c>
      <c r="D80" s="46">
        <f t="shared" si="11"/>
        <v>91.14373286013873</v>
      </c>
      <c r="E80" s="57">
        <v>27.5</v>
      </c>
      <c r="F80" s="70">
        <f t="shared" si="12"/>
        <v>6.399999999999999</v>
      </c>
      <c r="G80" s="232">
        <v>39.8</v>
      </c>
      <c r="H80" s="233">
        <v>31.5</v>
      </c>
      <c r="I80" s="117">
        <f t="shared" si="10"/>
        <v>8.299999999999997</v>
      </c>
      <c r="J80" s="66">
        <f t="shared" si="13"/>
        <v>11.740412979351031</v>
      </c>
      <c r="K80" s="57">
        <f t="shared" si="9"/>
        <v>11.454545454545455</v>
      </c>
      <c r="L80" s="70">
        <f t="shared" si="14"/>
        <v>0.2858675248055764</v>
      </c>
      <c r="N80" s="244"/>
    </row>
    <row r="81" spans="1:14" s="3" customFormat="1" ht="15" hidden="1">
      <c r="A81" s="56" t="s">
        <v>84</v>
      </c>
      <c r="B81" s="105"/>
      <c r="C81" s="33"/>
      <c r="D81" s="46" t="e">
        <f t="shared" si="11"/>
        <v>#DIV/0!</v>
      </c>
      <c r="E81" s="57"/>
      <c r="F81" s="70">
        <f t="shared" si="12"/>
        <v>0</v>
      </c>
      <c r="G81" s="232"/>
      <c r="H81" s="233"/>
      <c r="I81" s="117">
        <f t="shared" si="10"/>
        <v>0</v>
      </c>
      <c r="J81" s="66">
        <f t="shared" si="13"/>
      </c>
      <c r="K81" s="57">
        <f t="shared" si="9"/>
      </c>
      <c r="L81" s="70" t="e">
        <f t="shared" si="14"/>
        <v>#VALUE!</v>
      </c>
      <c r="N81" s="244"/>
    </row>
    <row r="82" spans="1:14" s="3" customFormat="1" ht="15" hidden="1">
      <c r="A82" s="56" t="s">
        <v>85</v>
      </c>
      <c r="B82" s="105"/>
      <c r="C82" s="33"/>
      <c r="D82" s="46" t="e">
        <f t="shared" si="11"/>
        <v>#DIV/0!</v>
      </c>
      <c r="E82" s="57"/>
      <c r="F82" s="70">
        <f t="shared" si="12"/>
        <v>0</v>
      </c>
      <c r="G82" s="232"/>
      <c r="H82" s="233"/>
      <c r="I82" s="117">
        <f t="shared" si="10"/>
        <v>0</v>
      </c>
      <c r="J82" s="66">
        <f t="shared" si="13"/>
      </c>
      <c r="K82" s="57">
        <f t="shared" si="9"/>
      </c>
      <c r="L82" s="70" t="e">
        <f t="shared" si="14"/>
        <v>#VALUE!</v>
      </c>
      <c r="N82" s="244"/>
    </row>
    <row r="83" spans="1:14" s="3" customFormat="1" ht="15">
      <c r="A83" s="56" t="s">
        <v>48</v>
      </c>
      <c r="B83" s="105">
        <v>12.088</v>
      </c>
      <c r="C83" s="33">
        <v>12</v>
      </c>
      <c r="D83" s="46">
        <f t="shared" si="11"/>
        <v>99.27200529450695</v>
      </c>
      <c r="E83" s="57"/>
      <c r="F83" s="70">
        <f t="shared" si="12"/>
        <v>12</v>
      </c>
      <c r="G83" s="232">
        <v>12.4</v>
      </c>
      <c r="H83" s="233"/>
      <c r="I83" s="117">
        <f t="shared" si="10"/>
        <v>12.4</v>
      </c>
      <c r="J83" s="66">
        <f t="shared" si="13"/>
        <v>10.333333333333334</v>
      </c>
      <c r="K83" s="57">
        <f t="shared" si="9"/>
      </c>
      <c r="L83" s="70" t="e">
        <f t="shared" si="14"/>
        <v>#VALUE!</v>
      </c>
      <c r="N83" s="244"/>
    </row>
    <row r="84" spans="1:14" s="3" customFormat="1" ht="15" hidden="1">
      <c r="A84" s="56" t="s">
        <v>86</v>
      </c>
      <c r="B84" s="105"/>
      <c r="C84" s="33"/>
      <c r="D84" s="46" t="e">
        <f t="shared" si="11"/>
        <v>#DIV/0!</v>
      </c>
      <c r="E84" s="57"/>
      <c r="F84" s="70">
        <f t="shared" si="12"/>
        <v>0</v>
      </c>
      <c r="G84" s="232"/>
      <c r="H84" s="233"/>
      <c r="I84" s="117">
        <f aca="true" t="shared" si="15" ref="I84:I101">G84-H84</f>
        <v>0</v>
      </c>
      <c r="J84" s="66">
        <f t="shared" si="13"/>
      </c>
      <c r="K84" s="57">
        <f t="shared" si="9"/>
      </c>
      <c r="L84" s="70" t="e">
        <f t="shared" si="14"/>
        <v>#VALUE!</v>
      </c>
      <c r="N84" s="244"/>
    </row>
    <row r="85" spans="1:14" s="3" customFormat="1" ht="15">
      <c r="A85" s="56" t="s">
        <v>49</v>
      </c>
      <c r="B85" s="105">
        <v>62.741</v>
      </c>
      <c r="C85" s="33">
        <v>58.2</v>
      </c>
      <c r="D85" s="46">
        <f t="shared" si="11"/>
        <v>92.76230853827641</v>
      </c>
      <c r="E85" s="57">
        <v>54</v>
      </c>
      <c r="F85" s="117">
        <f t="shared" si="12"/>
        <v>4.200000000000003</v>
      </c>
      <c r="G85" s="232">
        <v>72.4</v>
      </c>
      <c r="H85" s="233">
        <v>41.6</v>
      </c>
      <c r="I85" s="117">
        <f t="shared" si="15"/>
        <v>30.800000000000004</v>
      </c>
      <c r="J85" s="66">
        <f t="shared" si="13"/>
        <v>12.439862542955327</v>
      </c>
      <c r="K85" s="57">
        <f t="shared" si="9"/>
        <v>7.703703703703704</v>
      </c>
      <c r="L85" s="70">
        <f t="shared" si="14"/>
        <v>4.7361588392516225</v>
      </c>
      <c r="N85" s="244"/>
    </row>
    <row r="86" spans="1:14" s="3" customFormat="1" ht="15">
      <c r="A86" s="56" t="s">
        <v>50</v>
      </c>
      <c r="B86" s="105">
        <v>39.847</v>
      </c>
      <c r="C86" s="33">
        <v>32.8</v>
      </c>
      <c r="D86" s="46">
        <f t="shared" si="11"/>
        <v>82.31485431776544</v>
      </c>
      <c r="E86" s="57">
        <v>34.4</v>
      </c>
      <c r="F86" s="117">
        <f t="shared" si="12"/>
        <v>-1.6000000000000014</v>
      </c>
      <c r="G86" s="232">
        <v>37.8</v>
      </c>
      <c r="H86" s="233">
        <v>30</v>
      </c>
      <c r="I86" s="117">
        <f t="shared" si="15"/>
        <v>7.799999999999997</v>
      </c>
      <c r="J86" s="66">
        <f t="shared" si="13"/>
        <v>11.524390243902438</v>
      </c>
      <c r="K86" s="57">
        <f t="shared" si="9"/>
        <v>8.720930232558139</v>
      </c>
      <c r="L86" s="70">
        <f t="shared" si="14"/>
        <v>2.803460011344299</v>
      </c>
      <c r="N86" s="244"/>
    </row>
    <row r="87" spans="1:14" s="3" customFormat="1" ht="15">
      <c r="A87" s="56" t="s">
        <v>51</v>
      </c>
      <c r="B87" s="105">
        <v>61.593</v>
      </c>
      <c r="C87" s="33">
        <v>58.1</v>
      </c>
      <c r="D87" s="46">
        <f t="shared" si="11"/>
        <v>94.32890101147858</v>
      </c>
      <c r="E87" s="57">
        <v>47.6</v>
      </c>
      <c r="F87" s="70">
        <f t="shared" si="12"/>
        <v>10.5</v>
      </c>
      <c r="G87" s="232">
        <v>66.8</v>
      </c>
      <c r="H87" s="233">
        <v>36.8</v>
      </c>
      <c r="I87" s="117">
        <f t="shared" si="15"/>
        <v>30</v>
      </c>
      <c r="J87" s="66">
        <f t="shared" si="13"/>
        <v>11.497418244406195</v>
      </c>
      <c r="K87" s="57">
        <f t="shared" si="9"/>
        <v>7.731092436974789</v>
      </c>
      <c r="L87" s="70">
        <f t="shared" si="14"/>
        <v>3.7663258074314054</v>
      </c>
      <c r="N87" s="244"/>
    </row>
    <row r="88" spans="1:14" s="3" customFormat="1" ht="15">
      <c r="A88" s="197" t="s">
        <v>52</v>
      </c>
      <c r="B88" s="105">
        <v>10.583</v>
      </c>
      <c r="C88" s="33">
        <v>10.583</v>
      </c>
      <c r="D88" s="46">
        <f t="shared" si="11"/>
        <v>100</v>
      </c>
      <c r="E88" s="57"/>
      <c r="F88" s="117">
        <f t="shared" si="12"/>
        <v>10.583</v>
      </c>
      <c r="G88" s="232">
        <v>14.5</v>
      </c>
      <c r="H88" s="233"/>
      <c r="I88" s="117">
        <f t="shared" si="15"/>
        <v>14.5</v>
      </c>
      <c r="J88" s="66">
        <f t="shared" si="13"/>
        <v>13.70121893602948</v>
      </c>
      <c r="K88" s="57">
        <f t="shared" si="9"/>
      </c>
      <c r="L88" s="70" t="e">
        <f t="shared" si="14"/>
        <v>#VALUE!</v>
      </c>
      <c r="N88" s="244"/>
    </row>
    <row r="89" spans="1:14" s="3" customFormat="1" ht="15">
      <c r="A89" s="198" t="s">
        <v>98</v>
      </c>
      <c r="B89" s="155">
        <v>9.41</v>
      </c>
      <c r="C89" s="74">
        <v>6.5</v>
      </c>
      <c r="D89" s="63">
        <f t="shared" si="11"/>
        <v>69.07545164718385</v>
      </c>
      <c r="E89" s="72">
        <v>1.5</v>
      </c>
      <c r="F89" s="297">
        <f t="shared" si="12"/>
        <v>5</v>
      </c>
      <c r="G89" s="295">
        <v>6.1</v>
      </c>
      <c r="H89" s="296">
        <v>1.7</v>
      </c>
      <c r="I89" s="132">
        <f t="shared" si="15"/>
        <v>4.3999999999999995</v>
      </c>
      <c r="J89" s="157">
        <f t="shared" si="13"/>
        <v>9.384615384615385</v>
      </c>
      <c r="K89" s="72">
        <f aca="true" t="shared" si="16" ref="K89:K101">IF(E89&gt;0,H89/E89*10,"")</f>
        <v>11.333333333333332</v>
      </c>
      <c r="L89" s="263">
        <f t="shared" si="14"/>
        <v>-1.9487179487179471</v>
      </c>
      <c r="N89" s="244"/>
    </row>
    <row r="90" spans="1:14" s="3" customFormat="1" ht="15" hidden="1">
      <c r="A90" s="150" t="s">
        <v>87</v>
      </c>
      <c r="B90" s="127"/>
      <c r="C90" s="130"/>
      <c r="D90" s="131" t="e">
        <f t="shared" si="11"/>
        <v>#DIV/0!</v>
      </c>
      <c r="E90" s="154"/>
      <c r="F90" s="151">
        <f t="shared" si="12"/>
        <v>0</v>
      </c>
      <c r="G90" s="293"/>
      <c r="H90" s="294"/>
      <c r="I90" s="153">
        <f t="shared" si="15"/>
        <v>0</v>
      </c>
      <c r="J90" s="142">
        <f t="shared" si="13"/>
      </c>
      <c r="K90" s="154">
        <f t="shared" si="16"/>
      </c>
      <c r="L90" s="151" t="e">
        <f t="shared" si="14"/>
        <v>#VALUE!</v>
      </c>
      <c r="N90" s="244"/>
    </row>
    <row r="91" spans="1:14" s="19" customFormat="1" ht="15.75" hidden="1">
      <c r="A91" s="53" t="s">
        <v>53</v>
      </c>
      <c r="B91" s="93">
        <v>0.901</v>
      </c>
      <c r="C91" s="32">
        <f>SUM(C92:C101)-C97</f>
        <v>0</v>
      </c>
      <c r="D91" s="42">
        <f t="shared" si="11"/>
        <v>0</v>
      </c>
      <c r="E91" s="52">
        <v>0</v>
      </c>
      <c r="F91" s="44">
        <f t="shared" si="12"/>
        <v>0</v>
      </c>
      <c r="G91" s="32">
        <f>SUM(G92:G101)-G97</f>
        <v>0</v>
      </c>
      <c r="H91" s="52">
        <v>0</v>
      </c>
      <c r="I91" s="54">
        <f t="shared" si="15"/>
        <v>0</v>
      </c>
      <c r="J91" s="41">
        <f t="shared" si="13"/>
      </c>
      <c r="K91" s="46">
        <f t="shared" si="16"/>
      </c>
      <c r="L91" s="70" t="e">
        <f t="shared" si="14"/>
        <v>#VALUE!</v>
      </c>
      <c r="N91" s="244"/>
    </row>
    <row r="92" spans="1:14" s="3" customFormat="1" ht="15.75" hidden="1">
      <c r="A92" s="56" t="s">
        <v>88</v>
      </c>
      <c r="B92" s="105"/>
      <c r="C92" s="33"/>
      <c r="D92" s="46" t="e">
        <f t="shared" si="11"/>
        <v>#DIV/0!</v>
      </c>
      <c r="E92" s="57"/>
      <c r="F92" s="44">
        <f t="shared" si="12"/>
        <v>0</v>
      </c>
      <c r="G92" s="49"/>
      <c r="H92" s="108"/>
      <c r="I92" s="58">
        <f t="shared" si="15"/>
        <v>0</v>
      </c>
      <c r="J92" s="47">
        <f t="shared" si="13"/>
      </c>
      <c r="K92" s="46">
        <f t="shared" si="16"/>
      </c>
      <c r="L92" s="70" t="e">
        <f t="shared" si="14"/>
        <v>#VALUE!</v>
      </c>
      <c r="N92" s="244"/>
    </row>
    <row r="93" spans="1:14" s="3" customFormat="1" ht="15.75" hidden="1">
      <c r="A93" s="56" t="s">
        <v>54</v>
      </c>
      <c r="B93" s="105"/>
      <c r="C93" s="33"/>
      <c r="D93" s="46" t="e">
        <f t="shared" si="11"/>
        <v>#DIV/0!</v>
      </c>
      <c r="E93" s="57"/>
      <c r="F93" s="44">
        <f t="shared" si="12"/>
        <v>0</v>
      </c>
      <c r="G93" s="49"/>
      <c r="H93" s="108"/>
      <c r="I93" s="58">
        <f t="shared" si="15"/>
        <v>0</v>
      </c>
      <c r="J93" s="47">
        <f t="shared" si="13"/>
      </c>
      <c r="K93" s="46">
        <f t="shared" si="16"/>
      </c>
      <c r="L93" s="70" t="e">
        <f t="shared" si="14"/>
        <v>#VALUE!</v>
      </c>
      <c r="N93" s="244"/>
    </row>
    <row r="94" spans="1:14" s="3" customFormat="1" ht="15.75" hidden="1">
      <c r="A94" s="56" t="s">
        <v>55</v>
      </c>
      <c r="B94" s="105"/>
      <c r="C94" s="33"/>
      <c r="D94" s="46" t="e">
        <f t="shared" si="11"/>
        <v>#DIV/0!</v>
      </c>
      <c r="E94" s="57"/>
      <c r="F94" s="44">
        <f t="shared" si="12"/>
        <v>0</v>
      </c>
      <c r="G94" s="49"/>
      <c r="H94" s="108"/>
      <c r="I94" s="58">
        <f t="shared" si="15"/>
        <v>0</v>
      </c>
      <c r="J94" s="47">
        <f t="shared" si="13"/>
      </c>
      <c r="K94" s="46">
        <f t="shared" si="16"/>
      </c>
      <c r="L94" s="70" t="e">
        <f t="shared" si="14"/>
        <v>#VALUE!</v>
      </c>
      <c r="N94" s="244"/>
    </row>
    <row r="95" spans="1:14" s="3" customFormat="1" ht="15.75" hidden="1">
      <c r="A95" s="198" t="s">
        <v>56</v>
      </c>
      <c r="B95" s="155">
        <v>0.901</v>
      </c>
      <c r="C95" s="74"/>
      <c r="D95" s="63">
        <f t="shared" si="11"/>
        <v>0</v>
      </c>
      <c r="E95" s="72"/>
      <c r="F95" s="287">
        <f t="shared" si="12"/>
        <v>0</v>
      </c>
      <c r="G95" s="240"/>
      <c r="H95" s="241"/>
      <c r="I95" s="62">
        <f t="shared" si="15"/>
        <v>0</v>
      </c>
      <c r="J95" s="125">
        <f t="shared" si="13"/>
      </c>
      <c r="K95" s="63">
        <f t="shared" si="16"/>
      </c>
      <c r="L95" s="263" t="e">
        <f t="shared" si="14"/>
        <v>#VALUE!</v>
      </c>
      <c r="N95" s="244"/>
    </row>
    <row r="96" spans="1:14" s="3" customFormat="1" ht="15.75" hidden="1">
      <c r="A96" s="141" t="s">
        <v>57</v>
      </c>
      <c r="B96" s="127"/>
      <c r="C96" s="142"/>
      <c r="D96" s="131" t="e">
        <f t="shared" si="11"/>
        <v>#DIV/0!</v>
      </c>
      <c r="E96" s="154"/>
      <c r="F96" s="138">
        <f t="shared" si="12"/>
        <v>0</v>
      </c>
      <c r="G96" s="167"/>
      <c r="H96" s="168"/>
      <c r="I96" s="144">
        <f t="shared" si="15"/>
        <v>0</v>
      </c>
      <c r="J96" s="145">
        <f t="shared" si="13"/>
      </c>
      <c r="K96" s="131">
        <f t="shared" si="16"/>
      </c>
      <c r="L96" s="151" t="e">
        <f t="shared" si="14"/>
        <v>#VALUE!</v>
      </c>
      <c r="N96" s="244"/>
    </row>
    <row r="97" spans="1:14" s="3" customFormat="1" ht="15.75" hidden="1">
      <c r="A97" s="136" t="s">
        <v>89</v>
      </c>
      <c r="B97" s="105"/>
      <c r="C97" s="66"/>
      <c r="D97" s="46" t="e">
        <f t="shared" si="11"/>
        <v>#DIV/0!</v>
      </c>
      <c r="E97" s="57"/>
      <c r="F97" s="43">
        <f t="shared" si="12"/>
        <v>0</v>
      </c>
      <c r="G97" s="49"/>
      <c r="H97" s="108"/>
      <c r="I97" s="58">
        <f t="shared" si="15"/>
        <v>0</v>
      </c>
      <c r="J97" s="30">
        <f t="shared" si="13"/>
      </c>
      <c r="K97" s="46">
        <f t="shared" si="16"/>
      </c>
      <c r="L97" s="70" t="e">
        <f t="shared" si="14"/>
        <v>#VALUE!</v>
      </c>
      <c r="N97" s="244"/>
    </row>
    <row r="98" spans="1:14" s="3" customFormat="1" ht="15.75" hidden="1">
      <c r="A98" s="136" t="s">
        <v>58</v>
      </c>
      <c r="B98" s="105"/>
      <c r="C98" s="66"/>
      <c r="D98" s="46" t="e">
        <f t="shared" si="11"/>
        <v>#DIV/0!</v>
      </c>
      <c r="E98" s="57"/>
      <c r="F98" s="43">
        <f t="shared" si="12"/>
        <v>0</v>
      </c>
      <c r="G98" s="49"/>
      <c r="H98" s="108"/>
      <c r="I98" s="58">
        <f t="shared" si="15"/>
        <v>0</v>
      </c>
      <c r="J98" s="30">
        <f t="shared" si="13"/>
      </c>
      <c r="K98" s="46">
        <f t="shared" si="16"/>
      </c>
      <c r="L98" s="70" t="e">
        <f t="shared" si="14"/>
        <v>#VALUE!</v>
      </c>
      <c r="N98" s="244"/>
    </row>
    <row r="99" spans="1:14" s="3" customFormat="1" ht="15.75" hidden="1">
      <c r="A99" s="136" t="s">
        <v>59</v>
      </c>
      <c r="B99" s="105"/>
      <c r="C99" s="66"/>
      <c r="D99" s="46" t="e">
        <f t="shared" si="11"/>
        <v>#DIV/0!</v>
      </c>
      <c r="E99" s="57"/>
      <c r="F99" s="43">
        <f t="shared" si="12"/>
        <v>0</v>
      </c>
      <c r="G99" s="49"/>
      <c r="H99" s="108"/>
      <c r="I99" s="58">
        <f t="shared" si="15"/>
        <v>0</v>
      </c>
      <c r="J99" s="30">
        <f t="shared" si="13"/>
      </c>
      <c r="K99" s="46">
        <f t="shared" si="16"/>
      </c>
      <c r="L99" s="70" t="e">
        <f t="shared" si="14"/>
        <v>#VALUE!</v>
      </c>
      <c r="N99" s="244"/>
    </row>
    <row r="100" spans="1:14" s="3" customFormat="1" ht="15.75" hidden="1">
      <c r="A100" s="136" t="s">
        <v>90</v>
      </c>
      <c r="B100" s="105"/>
      <c r="C100" s="66"/>
      <c r="D100" s="46" t="e">
        <f t="shared" si="11"/>
        <v>#DIV/0!</v>
      </c>
      <c r="E100" s="57"/>
      <c r="F100" s="43">
        <f t="shared" si="12"/>
        <v>0</v>
      </c>
      <c r="G100" s="49"/>
      <c r="H100" s="108"/>
      <c r="I100" s="58">
        <f t="shared" si="15"/>
        <v>0</v>
      </c>
      <c r="J100" s="30">
        <f t="shared" si="13"/>
      </c>
      <c r="K100" s="46">
        <f t="shared" si="16"/>
      </c>
      <c r="L100" s="70" t="e">
        <f t="shared" si="14"/>
        <v>#VALUE!</v>
      </c>
      <c r="N100" s="244"/>
    </row>
    <row r="101" spans="1:14" s="3" customFormat="1" ht="15.75" hidden="1">
      <c r="A101" s="136" t="s">
        <v>91</v>
      </c>
      <c r="B101" s="105"/>
      <c r="C101" s="66"/>
      <c r="D101" s="46" t="e">
        <f t="shared" si="11"/>
        <v>#DIV/0!</v>
      </c>
      <c r="E101" s="57"/>
      <c r="F101" s="43">
        <f t="shared" si="12"/>
        <v>0</v>
      </c>
      <c r="G101" s="49"/>
      <c r="H101" s="108"/>
      <c r="I101" s="58">
        <f t="shared" si="15"/>
        <v>0</v>
      </c>
      <c r="J101" s="30">
        <f t="shared" si="13"/>
      </c>
      <c r="K101" s="46">
        <f t="shared" si="16"/>
      </c>
      <c r="L101" s="70" t="e">
        <f t="shared" si="14"/>
        <v>#VALUE!</v>
      </c>
      <c r="N101" s="244"/>
    </row>
    <row r="102" spans="1:7" s="6" customFormat="1" ht="15" hidden="1">
      <c r="A102" s="5"/>
      <c r="B102" s="5"/>
      <c r="G102" s="3"/>
    </row>
    <row r="103" spans="1:7" s="6" customFormat="1" ht="15" hidden="1">
      <c r="A103" s="5"/>
      <c r="B103" s="5"/>
      <c r="G103" s="3"/>
    </row>
    <row r="104" spans="1:7" s="6" customFormat="1" ht="15" hidden="1">
      <c r="A104" s="5"/>
      <c r="B104" s="5"/>
      <c r="G104" s="3"/>
    </row>
    <row r="105" spans="1:7" s="6" customFormat="1" ht="15">
      <c r="A105" s="5"/>
      <c r="B105" s="5"/>
      <c r="G105" s="3"/>
    </row>
    <row r="106" spans="1:7" s="6" customFormat="1" ht="15">
      <c r="A106" s="5"/>
      <c r="B106" s="5"/>
      <c r="G106" s="3"/>
    </row>
    <row r="107" spans="1:7" s="6" customFormat="1" ht="15">
      <c r="A107" s="5"/>
      <c r="B107" s="5"/>
      <c r="G107" s="3"/>
    </row>
    <row r="108" spans="1:7" s="6" customFormat="1" ht="15">
      <c r="A108" s="5"/>
      <c r="B108" s="5"/>
      <c r="G108" s="3"/>
    </row>
    <row r="109" spans="1:7" s="6" customFormat="1" ht="15">
      <c r="A109" s="5"/>
      <c r="B109" s="5"/>
      <c r="G109" s="3"/>
    </row>
    <row r="110" spans="1:7" s="6" customFormat="1" ht="15">
      <c r="A110" s="5"/>
      <c r="B110" s="5"/>
      <c r="G110" s="3"/>
    </row>
    <row r="111" spans="1:7" s="6" customFormat="1" ht="15">
      <c r="A111" s="5"/>
      <c r="B111" s="5"/>
      <c r="G111" s="3"/>
    </row>
    <row r="112" spans="1:7" s="6" customFormat="1" ht="15">
      <c r="A112" s="5"/>
      <c r="B112" s="5"/>
      <c r="G112" s="3"/>
    </row>
    <row r="113" spans="1:7" s="8" customFormat="1" ht="15">
      <c r="A113" s="5"/>
      <c r="B113" s="5"/>
      <c r="G113" s="9"/>
    </row>
    <row r="114" spans="1:7" s="8" customFormat="1" ht="15">
      <c r="A114" s="5"/>
      <c r="B114" s="5"/>
      <c r="G114" s="9"/>
    </row>
    <row r="115" spans="1:7" s="8" customFormat="1" ht="15">
      <c r="A115" s="5"/>
      <c r="B115" s="5"/>
      <c r="G115" s="9"/>
    </row>
    <row r="116" spans="1:7" s="8" customFormat="1" ht="15">
      <c r="A116" s="5"/>
      <c r="B116" s="5"/>
      <c r="G116" s="9"/>
    </row>
    <row r="117" spans="1:7" s="8" customFormat="1" ht="15">
      <c r="A117" s="5"/>
      <c r="B117" s="5"/>
      <c r="F117" s="8" t="s">
        <v>107</v>
      </c>
      <c r="G117" s="9"/>
    </row>
    <row r="118" spans="1:7" s="8" customFormat="1" ht="15">
      <c r="A118" s="5"/>
      <c r="B118" s="5"/>
      <c r="G118" s="9"/>
    </row>
    <row r="119" spans="1:7" s="8" customFormat="1" ht="15">
      <c r="A119" s="5"/>
      <c r="B119" s="5"/>
      <c r="G119" s="9"/>
    </row>
    <row r="120" spans="1:7" s="8" customFormat="1" ht="15">
      <c r="A120" s="5"/>
      <c r="B120" s="5"/>
      <c r="G120" s="9"/>
    </row>
    <row r="121" spans="1:7" s="8" customFormat="1" ht="15">
      <c r="A121" s="5"/>
      <c r="B121" s="5"/>
      <c r="G121" s="9"/>
    </row>
    <row r="122" spans="1:7" s="8" customFormat="1" ht="15">
      <c r="A122" s="5"/>
      <c r="B122" s="5"/>
      <c r="G122" s="9"/>
    </row>
    <row r="123" spans="1:7" s="8" customFormat="1" ht="15">
      <c r="A123" s="5"/>
      <c r="B123" s="5"/>
      <c r="G123" s="9"/>
    </row>
    <row r="124" spans="1:7" s="8" customFormat="1" ht="15">
      <c r="A124" s="5"/>
      <c r="B124" s="5"/>
      <c r="G124" s="9"/>
    </row>
    <row r="125" spans="1:7" s="8" customFormat="1" ht="15">
      <c r="A125" s="5"/>
      <c r="B125" s="5"/>
      <c r="G125" s="9"/>
    </row>
    <row r="126" spans="1:7" s="8" customFormat="1" ht="15">
      <c r="A126" s="5"/>
      <c r="B126" s="5"/>
      <c r="G126" s="9"/>
    </row>
    <row r="127" spans="1:7" s="8" customFormat="1" ht="15">
      <c r="A127" s="5"/>
      <c r="B127" s="5"/>
      <c r="G127" s="9"/>
    </row>
    <row r="128" spans="1:7" s="8" customFormat="1" ht="15">
      <c r="A128" s="5"/>
      <c r="B128" s="5"/>
      <c r="G128" s="9"/>
    </row>
    <row r="129" spans="1:7" s="8" customFormat="1" ht="15">
      <c r="A129" s="5"/>
      <c r="B129" s="5"/>
      <c r="G129" s="9"/>
    </row>
    <row r="130" spans="1:7" s="8" customFormat="1" ht="15">
      <c r="A130" s="5"/>
      <c r="B130" s="5"/>
      <c r="G130" s="9"/>
    </row>
    <row r="131" spans="1:7" s="8" customFormat="1" ht="15">
      <c r="A131" s="5"/>
      <c r="B131" s="5"/>
      <c r="G131" s="9"/>
    </row>
    <row r="132" spans="1:7" s="8" customFormat="1" ht="15">
      <c r="A132" s="5"/>
      <c r="B132" s="5"/>
      <c r="G132" s="9"/>
    </row>
    <row r="133" spans="1:7" s="8" customFormat="1" ht="15">
      <c r="A133" s="5"/>
      <c r="B133" s="5"/>
      <c r="G133" s="9"/>
    </row>
    <row r="134" spans="1:7" s="8" customFormat="1" ht="15">
      <c r="A134" s="5"/>
      <c r="B134" s="5"/>
      <c r="G134" s="9"/>
    </row>
    <row r="135" spans="1:7" s="8" customFormat="1" ht="15">
      <c r="A135" s="5"/>
      <c r="B135" s="5"/>
      <c r="G135" s="9"/>
    </row>
    <row r="136" spans="1:7" s="8" customFormat="1" ht="15">
      <c r="A136" s="5"/>
      <c r="B136" s="5"/>
      <c r="G136" s="9"/>
    </row>
    <row r="137" spans="1:7" s="8" customFormat="1" ht="15">
      <c r="A137" s="5"/>
      <c r="B137" s="5"/>
      <c r="G137" s="9"/>
    </row>
    <row r="138" spans="1:7" s="8" customFormat="1" ht="15">
      <c r="A138" s="5"/>
      <c r="B138" s="5"/>
      <c r="G138" s="9"/>
    </row>
    <row r="139" spans="1:7" s="8" customFormat="1" ht="15">
      <c r="A139" s="5"/>
      <c r="B139" s="5"/>
      <c r="G139" s="9"/>
    </row>
    <row r="140" spans="1:7" s="8" customFormat="1" ht="15">
      <c r="A140" s="5"/>
      <c r="B140" s="5"/>
      <c r="G140" s="9"/>
    </row>
    <row r="141" spans="1:7" s="8" customFormat="1" ht="15">
      <c r="A141" s="5"/>
      <c r="B141" s="5"/>
      <c r="G141" s="9"/>
    </row>
    <row r="142" spans="1:2" s="9" customFormat="1" ht="15">
      <c r="A142" s="7"/>
      <c r="B142" s="7"/>
    </row>
    <row r="143" spans="1:2" s="9" customFormat="1" ht="15">
      <c r="A143" s="7"/>
      <c r="B143" s="7"/>
    </row>
    <row r="144" spans="1:2" s="9" customFormat="1" ht="15">
      <c r="A144" s="7"/>
      <c r="B144" s="7"/>
    </row>
    <row r="145" spans="1:2" s="9" customFormat="1" ht="15">
      <c r="A145" s="7"/>
      <c r="B145" s="7"/>
    </row>
    <row r="146" spans="1:4" s="9" customFormat="1" ht="15">
      <c r="A146" s="7"/>
      <c r="B146" s="334"/>
      <c r="C146" s="334"/>
      <c r="D146" s="334"/>
    </row>
    <row r="147" spans="1:2" s="9" customFormat="1" ht="15.75">
      <c r="A147" s="23"/>
      <c r="B147" s="7"/>
    </row>
    <row r="148" spans="1:4" s="9" customFormat="1" ht="15">
      <c r="A148" s="7"/>
      <c r="B148" s="334"/>
      <c r="C148" s="334"/>
      <c r="D148" s="334"/>
    </row>
    <row r="149" spans="1:2" s="9" customFormat="1" ht="15">
      <c r="A149" s="7"/>
      <c r="B149" s="7"/>
    </row>
    <row r="150" spans="1:2" s="9" customFormat="1" ht="15">
      <c r="A150" s="7"/>
      <c r="B150" s="7"/>
    </row>
    <row r="151" spans="1:2" s="9" customFormat="1" ht="15">
      <c r="A151" s="7"/>
      <c r="B151" s="7"/>
    </row>
    <row r="152" spans="1:2" s="9" customFormat="1" ht="15">
      <c r="A152" s="7"/>
      <c r="B152" s="7"/>
    </row>
    <row r="153" spans="1:2" s="9" customFormat="1" ht="15">
      <c r="A153" s="7"/>
      <c r="B153" s="7"/>
    </row>
    <row r="154" spans="1:2" s="9" customFormat="1" ht="15">
      <c r="A154" s="7"/>
      <c r="B154" s="7"/>
    </row>
    <row r="155" spans="1:2" s="9" customFormat="1" ht="15">
      <c r="A155" s="7"/>
      <c r="B155" s="7"/>
    </row>
    <row r="156" spans="1:2" s="9" customFormat="1" ht="15">
      <c r="A156" s="7"/>
      <c r="B156" s="7"/>
    </row>
    <row r="157" spans="1:2" s="9" customFormat="1" ht="15">
      <c r="A157" s="7"/>
      <c r="B157" s="7"/>
    </row>
    <row r="158" spans="1:2" s="9" customFormat="1" ht="15">
      <c r="A158" s="7"/>
      <c r="B158" s="7"/>
    </row>
    <row r="159" spans="1:2" s="9" customFormat="1" ht="15">
      <c r="A159" s="7"/>
      <c r="B159" s="7"/>
    </row>
    <row r="160" spans="1:2" s="9" customFormat="1" ht="15">
      <c r="A160" s="7"/>
      <c r="B160" s="7"/>
    </row>
    <row r="161" spans="1:2" s="9" customFormat="1" ht="15">
      <c r="A161" s="7"/>
      <c r="B161" s="7"/>
    </row>
    <row r="162" spans="1:2" s="9" customFormat="1" ht="15">
      <c r="A162" s="7"/>
      <c r="B162" s="7"/>
    </row>
    <row r="163" spans="1:2" s="9" customFormat="1" ht="15">
      <c r="A163" s="7"/>
      <c r="B163" s="7"/>
    </row>
    <row r="164" spans="1:2" s="9" customFormat="1" ht="15">
      <c r="A164" s="7"/>
      <c r="B164" s="7"/>
    </row>
    <row r="165" spans="1:2" s="9" customFormat="1" ht="15">
      <c r="A165" s="7"/>
      <c r="B165" s="7"/>
    </row>
    <row r="166" spans="1:2" s="9" customFormat="1" ht="15">
      <c r="A166" s="7"/>
      <c r="B166" s="7"/>
    </row>
    <row r="167" spans="1:2" s="9" customFormat="1" ht="15">
      <c r="A167" s="7"/>
      <c r="B167" s="7"/>
    </row>
    <row r="168" spans="1:2" s="9" customFormat="1" ht="15">
      <c r="A168" s="7"/>
      <c r="B168" s="7"/>
    </row>
    <row r="169" spans="1:2" s="9" customFormat="1" ht="15">
      <c r="A169" s="7"/>
      <c r="B169" s="7"/>
    </row>
    <row r="170" spans="1:2" s="9" customFormat="1" ht="15">
      <c r="A170" s="7"/>
      <c r="B170" s="7"/>
    </row>
    <row r="171" spans="1:2" s="9" customFormat="1" ht="15">
      <c r="A171" s="7"/>
      <c r="B171" s="7"/>
    </row>
    <row r="172" spans="1:2" s="9" customFormat="1" ht="15">
      <c r="A172" s="7"/>
      <c r="B172" s="7"/>
    </row>
    <row r="173" spans="1:2" s="9" customFormat="1" ht="15">
      <c r="A173" s="7"/>
      <c r="B173" s="7"/>
    </row>
    <row r="174" spans="1:2" s="9" customFormat="1" ht="15">
      <c r="A174" s="7"/>
      <c r="B174" s="7"/>
    </row>
    <row r="175" spans="1:2" s="9" customFormat="1" ht="15">
      <c r="A175" s="7"/>
      <c r="B175" s="7"/>
    </row>
    <row r="176" spans="1:2" s="9" customFormat="1" ht="15">
      <c r="A176" s="7"/>
      <c r="B176" s="7"/>
    </row>
    <row r="177" spans="1:2" s="9" customFormat="1" ht="15">
      <c r="A177" s="7"/>
      <c r="B177" s="7"/>
    </row>
    <row r="178" spans="1:2" s="9" customFormat="1" ht="15">
      <c r="A178" s="7"/>
      <c r="B178" s="7"/>
    </row>
    <row r="179" spans="1:2" s="9" customFormat="1" ht="15">
      <c r="A179" s="7"/>
      <c r="B179" s="7"/>
    </row>
    <row r="180" spans="1:2" s="9" customFormat="1" ht="15">
      <c r="A180" s="7"/>
      <c r="B180" s="7"/>
    </row>
    <row r="181" spans="1:2" s="9" customFormat="1" ht="15">
      <c r="A181" s="7"/>
      <c r="B181" s="7"/>
    </row>
    <row r="182" spans="1:2" s="9" customFormat="1" ht="15">
      <c r="A182" s="7"/>
      <c r="B182" s="7"/>
    </row>
    <row r="183" spans="1:2" s="9" customFormat="1" ht="15">
      <c r="A183" s="7"/>
      <c r="B183" s="7"/>
    </row>
    <row r="184" spans="1:2" s="9" customFormat="1" ht="15">
      <c r="A184" s="7"/>
      <c r="B184" s="7"/>
    </row>
    <row r="185" spans="1:2" s="9" customFormat="1" ht="15">
      <c r="A185" s="7"/>
      <c r="B185" s="7"/>
    </row>
    <row r="186" spans="1:2" s="9" customFormat="1" ht="15">
      <c r="A186" s="7"/>
      <c r="B186" s="7"/>
    </row>
    <row r="187" spans="1:2" s="9" customFormat="1" ht="15">
      <c r="A187" s="7"/>
      <c r="B187" s="7"/>
    </row>
    <row r="188" spans="1:2" s="9" customFormat="1" ht="15">
      <c r="A188" s="7"/>
      <c r="B188" s="7"/>
    </row>
    <row r="189" spans="1:2" s="11" customFormat="1" ht="15">
      <c r="A189" s="24"/>
      <c r="B189" s="24"/>
    </row>
    <row r="190" spans="1:2" s="11" customFormat="1" ht="15">
      <c r="A190" s="24"/>
      <c r="B190" s="24"/>
    </row>
    <row r="191" spans="1:2" s="11" customFormat="1" ht="15">
      <c r="A191" s="24"/>
      <c r="B191" s="24"/>
    </row>
    <row r="192" spans="1:2" s="11" customFormat="1" ht="15">
      <c r="A192" s="24"/>
      <c r="B192" s="24"/>
    </row>
    <row r="193" spans="1:2" s="11" customFormat="1" ht="15">
      <c r="A193" s="24"/>
      <c r="B193" s="24"/>
    </row>
    <row r="194" spans="1:2" s="11" customFormat="1" ht="15">
      <c r="A194" s="24"/>
      <c r="B194" s="24"/>
    </row>
    <row r="195" spans="1:2" s="11" customFormat="1" ht="15">
      <c r="A195" s="24"/>
      <c r="B195" s="24"/>
    </row>
    <row r="196" spans="1:2" s="11" customFormat="1" ht="15">
      <c r="A196" s="24"/>
      <c r="B196" s="24"/>
    </row>
    <row r="197" spans="1:2" s="11" customFormat="1" ht="15">
      <c r="A197" s="24"/>
      <c r="B197" s="24"/>
    </row>
    <row r="198" spans="1:2" s="11" customFormat="1" ht="15">
      <c r="A198" s="24"/>
      <c r="B198" s="24"/>
    </row>
    <row r="199" spans="1:2" s="11" customFormat="1" ht="15">
      <c r="A199" s="24"/>
      <c r="B199" s="24"/>
    </row>
    <row r="200" spans="1:2" s="11" customFormat="1" ht="15">
      <c r="A200" s="24"/>
      <c r="B200" s="24"/>
    </row>
    <row r="201" spans="1:2" s="11" customFormat="1" ht="15">
      <c r="A201" s="24"/>
      <c r="B201" s="24"/>
    </row>
    <row r="202" spans="1:2" s="11" customFormat="1" ht="15">
      <c r="A202" s="24"/>
      <c r="B202" s="24"/>
    </row>
    <row r="203" spans="1:2" s="11" customFormat="1" ht="15">
      <c r="A203" s="24"/>
      <c r="B203" s="24"/>
    </row>
    <row r="204" spans="1:2" s="11" customFormat="1" ht="15">
      <c r="A204" s="24"/>
      <c r="B204" s="24"/>
    </row>
    <row r="205" spans="1:2" s="11" customFormat="1" ht="15">
      <c r="A205" s="24"/>
      <c r="B205" s="24"/>
    </row>
    <row r="206" spans="1:2" s="11" customFormat="1" ht="15">
      <c r="A206" s="24"/>
      <c r="B206" s="24"/>
    </row>
    <row r="207" spans="1:2" s="11" customFormat="1" ht="15">
      <c r="A207" s="24"/>
      <c r="B207" s="24"/>
    </row>
    <row r="208" spans="1:2" s="11" customFormat="1" ht="15">
      <c r="A208" s="24"/>
      <c r="B208" s="24"/>
    </row>
    <row r="209" spans="1:2" s="11" customFormat="1" ht="15">
      <c r="A209" s="24"/>
      <c r="B209" s="24"/>
    </row>
    <row r="210" spans="1:2" s="11" customFormat="1" ht="15">
      <c r="A210" s="24"/>
      <c r="B210" s="24"/>
    </row>
    <row r="211" spans="1:2" s="11" customFormat="1" ht="15">
      <c r="A211" s="24"/>
      <c r="B211" s="24"/>
    </row>
    <row r="212" spans="1:2" s="11" customFormat="1" ht="15">
      <c r="A212" s="24"/>
      <c r="B212" s="24"/>
    </row>
    <row r="213" spans="1:2" s="11" customFormat="1" ht="15">
      <c r="A213" s="24"/>
      <c r="B213" s="24"/>
    </row>
    <row r="214" spans="1:2" s="11" customFormat="1" ht="15">
      <c r="A214" s="24"/>
      <c r="B214" s="24"/>
    </row>
    <row r="215" spans="1:2" s="11" customFormat="1" ht="15">
      <c r="A215" s="24"/>
      <c r="B215" s="24"/>
    </row>
    <row r="216" spans="1:2" s="11" customFormat="1" ht="15">
      <c r="A216" s="24"/>
      <c r="B216" s="24"/>
    </row>
    <row r="217" spans="1:2" s="11" customFormat="1" ht="15">
      <c r="A217" s="24"/>
      <c r="B217" s="24"/>
    </row>
    <row r="218" spans="1:2" s="11" customFormat="1" ht="15">
      <c r="A218" s="24"/>
      <c r="B218" s="24"/>
    </row>
    <row r="219" spans="1:2" s="11" customFormat="1" ht="15">
      <c r="A219" s="24"/>
      <c r="B219" s="24"/>
    </row>
    <row r="220" spans="1:2" s="11" customFormat="1" ht="15">
      <c r="A220" s="24"/>
      <c r="B220" s="24"/>
    </row>
    <row r="221" spans="1:2" s="11" customFormat="1" ht="15">
      <c r="A221" s="24"/>
      <c r="B221" s="24"/>
    </row>
    <row r="222" spans="1:2" s="11" customFormat="1" ht="15">
      <c r="A222" s="24"/>
      <c r="B222" s="24"/>
    </row>
    <row r="223" spans="1:2" s="11" customFormat="1" ht="15">
      <c r="A223" s="24"/>
      <c r="B223" s="24"/>
    </row>
    <row r="224" spans="1:2" s="11" customFormat="1" ht="15">
      <c r="A224" s="24"/>
      <c r="B224" s="24"/>
    </row>
    <row r="225" spans="1:2" s="11" customFormat="1" ht="0.75" customHeight="1">
      <c r="A225" s="24"/>
      <c r="B225" s="24"/>
    </row>
    <row r="226" spans="1:2" s="11" customFormat="1" ht="15">
      <c r="A226" s="24"/>
      <c r="B226" s="24"/>
    </row>
    <row r="227" spans="1:2" s="11" customFormat="1" ht="15">
      <c r="A227" s="24"/>
      <c r="B227" s="24"/>
    </row>
    <row r="228" spans="1:2" s="11" customFormat="1" ht="15">
      <c r="A228" s="24"/>
      <c r="B228" s="24"/>
    </row>
    <row r="229" spans="1:2" s="11" customFormat="1" ht="15">
      <c r="A229" s="24"/>
      <c r="B229" s="24"/>
    </row>
    <row r="230" spans="1:2" s="11" customFormat="1" ht="15">
      <c r="A230" s="24"/>
      <c r="B230" s="24"/>
    </row>
    <row r="231" spans="1:2" s="11" customFormat="1" ht="15">
      <c r="A231" s="24"/>
      <c r="B231" s="24"/>
    </row>
    <row r="232" spans="1:2" s="11" customFormat="1" ht="15">
      <c r="A232" s="24"/>
      <c r="B232" s="24"/>
    </row>
    <row r="233" spans="1:2" s="11" customFormat="1" ht="15">
      <c r="A233" s="24"/>
      <c r="B233" s="24"/>
    </row>
    <row r="234" spans="1:2" s="11" customFormat="1" ht="15">
      <c r="A234" s="24"/>
      <c r="B234" s="24"/>
    </row>
    <row r="235" spans="1:2" s="11" customFormat="1" ht="15">
      <c r="A235" s="24"/>
      <c r="B235" s="24"/>
    </row>
    <row r="236" spans="1:2" s="11" customFormat="1" ht="15">
      <c r="A236" s="24"/>
      <c r="B236" s="24"/>
    </row>
    <row r="237" spans="1:2" s="11" customFormat="1" ht="15">
      <c r="A237" s="24"/>
      <c r="B237" s="24"/>
    </row>
    <row r="238" spans="1:2" s="11" customFormat="1" ht="15">
      <c r="A238" s="24"/>
      <c r="B238" s="24"/>
    </row>
    <row r="239" spans="1:2" s="11" customFormat="1" ht="15">
      <c r="A239" s="24"/>
      <c r="B239" s="24"/>
    </row>
    <row r="240" spans="1:2" s="11" customFormat="1" ht="15">
      <c r="A240" s="24"/>
      <c r="B240" s="24"/>
    </row>
    <row r="241" spans="1:2" s="11" customFormat="1" ht="15">
      <c r="A241" s="24"/>
      <c r="B241" s="24"/>
    </row>
    <row r="242" spans="1:2" s="11" customFormat="1" ht="15">
      <c r="A242" s="24"/>
      <c r="B242" s="24"/>
    </row>
    <row r="243" spans="1:2" s="11" customFormat="1" ht="15">
      <c r="A243" s="24"/>
      <c r="B243" s="24"/>
    </row>
    <row r="244" spans="1:2" s="11" customFormat="1" ht="15">
      <c r="A244" s="24"/>
      <c r="B244" s="24"/>
    </row>
    <row r="245" spans="1:2" s="11" customFormat="1" ht="15">
      <c r="A245" s="24"/>
      <c r="B245" s="24"/>
    </row>
    <row r="246" spans="1:2" s="11" customFormat="1" ht="15">
      <c r="A246" s="24"/>
      <c r="B246" s="24"/>
    </row>
    <row r="247" spans="1:2" s="11" customFormat="1" ht="15">
      <c r="A247" s="24"/>
      <c r="B247" s="24"/>
    </row>
    <row r="248" spans="1:2" s="11" customFormat="1" ht="15">
      <c r="A248" s="24"/>
      <c r="B248" s="24"/>
    </row>
    <row r="249" spans="1:2" s="11" customFormat="1" ht="15">
      <c r="A249" s="24"/>
      <c r="B249" s="24"/>
    </row>
    <row r="250" spans="1:2" s="11" customFormat="1" ht="15">
      <c r="A250" s="24"/>
      <c r="B250" s="24"/>
    </row>
    <row r="251" spans="1:2" s="11" customFormat="1" ht="15">
      <c r="A251" s="24"/>
      <c r="B251" s="24"/>
    </row>
    <row r="252" spans="1:2" s="11" customFormat="1" ht="15">
      <c r="A252" s="24"/>
      <c r="B252" s="24"/>
    </row>
    <row r="253" spans="1:2" s="11" customFormat="1" ht="15">
      <c r="A253" s="24"/>
      <c r="B253" s="24"/>
    </row>
    <row r="254" spans="1:2" s="11" customFormat="1" ht="15">
      <c r="A254" s="24"/>
      <c r="B254" s="24"/>
    </row>
    <row r="255" spans="1:2" s="11" customFormat="1" ht="15">
      <c r="A255" s="24"/>
      <c r="B255" s="24"/>
    </row>
    <row r="256" spans="1:2" s="11" customFormat="1" ht="15">
      <c r="A256" s="24"/>
      <c r="B256" s="24"/>
    </row>
    <row r="257" spans="1:2" s="11" customFormat="1" ht="15">
      <c r="A257" s="24"/>
      <c r="B257" s="24"/>
    </row>
    <row r="258" spans="1:2" s="11" customFormat="1" ht="15">
      <c r="A258" s="24"/>
      <c r="B258" s="24"/>
    </row>
    <row r="259" spans="1:2" s="11" customFormat="1" ht="15">
      <c r="A259" s="24"/>
      <c r="B259" s="24"/>
    </row>
    <row r="260" spans="1:2" s="11" customFormat="1" ht="15">
      <c r="A260" s="24"/>
      <c r="B260" s="24"/>
    </row>
    <row r="261" spans="1:2" s="11" customFormat="1" ht="15">
      <c r="A261" s="24"/>
      <c r="B261" s="24"/>
    </row>
    <row r="262" spans="1:2" s="11" customFormat="1" ht="15">
      <c r="A262" s="24"/>
      <c r="B262" s="24"/>
    </row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</sheetData>
  <sheetProtection/>
  <mergeCells count="7">
    <mergeCell ref="J3:L3"/>
    <mergeCell ref="G3:I3"/>
    <mergeCell ref="B146:D146"/>
    <mergeCell ref="B148:D148"/>
    <mergeCell ref="A3:A4"/>
    <mergeCell ref="B3:B4"/>
    <mergeCell ref="C3:F3"/>
  </mergeCells>
  <conditionalFormatting sqref="F65 F63 F90:F101 F71:F72 F75:F77 F81:F82 F84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85" r:id="rId2"/>
  <colBreaks count="1" manualBreakCount="1">
    <brk id="12" max="1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Россинская Ольга Владимировна</cp:lastModifiedBy>
  <cp:lastPrinted>2016-12-08T12:47:16Z</cp:lastPrinted>
  <dcterms:created xsi:type="dcterms:W3CDTF">2001-07-31T10:01:43Z</dcterms:created>
  <dcterms:modified xsi:type="dcterms:W3CDTF">2016-12-16T11:59:45Z</dcterms:modified>
  <cp:category/>
  <cp:version/>
  <cp:contentType/>
  <cp:contentStatus/>
</cp:coreProperties>
</file>